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струкция" sheetId="1" state="visible" r:id="rId3"/>
    <sheet name="Ученики" sheetId="2" state="visible" r:id="rId4"/>
    <sheet name="Журнал" sheetId="3" state="visible" r:id="rId5"/>
    <sheet name="Итоги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<sst xmlns="http://schemas.openxmlformats.org/spreadsheetml/2006/main" count="62" uniqueCount="58">
  <si>
    <t xml:space="preserve">Шаблон учёта для репетитора</t>
  </si>
  <si>
    <t xml:space="preserve">Простой журнал занятий и оплат. Работает в Excel, «Google Таблицах» и «Р7-Офис».</t>
  </si>
  <si>
    <t xml:space="preserve">С чего начать</t>
  </si>
  <si>
    <t xml:space="preserve">1.  Откройте лист «Ученики» и впишите тех, с кем занимаетесь: имя, предмет и ставку за занятие.</t>
  </si>
  <si>
    <t xml:space="preserve">2.  Переходите на лист «Журнал». После каждого занятия добавляйте строку: дата, ученик, число занятий.</t>
  </si>
  <si>
    <t xml:space="preserve">3.  Сумма посчитается сама по ставке ученика. Поставьте «Да» в колонке «Оплачено», когда получите деньги.</t>
  </si>
  <si>
    <t xml:space="preserve">4.  Лист «Итоги» сам покажет, кто сколько должен и сколько вы заработали за каждый месяц.</t>
  </si>
  <si>
    <t xml:space="preserve">Как это устроено</t>
  </si>
  <si>
    <t xml:space="preserve">•  Жёлтые ячейки — для ваших данных. Их можно и нужно менять.</t>
  </si>
  <si>
    <t xml:space="preserve">•  Белые ячейки с формулами лучше не трогать — они считают суммы и долги автоматически.</t>
  </si>
  <si>
    <t xml:space="preserve">•  Имя ученика в «Журнале» выбирается из списка — тех, кого вы завели на листе «Ученики».</t>
  </si>
  <si>
    <t xml:space="preserve">•  Строк хватит надолго, но если закончатся — просто скопируйте последнюю строку вниз.</t>
  </si>
  <si>
    <t xml:space="preserve">Когда таблицы станет мало</t>
  </si>
  <si>
    <t xml:space="preserve">Таблица хорошо держит учёт, пока учеников немного и всё под рукой. Но она не напомнит</t>
  </si>
  <si>
    <t xml:space="preserve">ученику об оплате сама, не откроется удобно с телефона между уроками и не соберёт</t>
  </si>
  <si>
    <t xml:space="preserve">расписание на неделю. Если дойдёте до этого — есть TutorJournal: журнал, оплаты, расписание</t>
  </si>
  <si>
    <t xml:space="preserve">и автоматические напоминания ученикам в Telegram. Бесплатно до 5 учеников.</t>
  </si>
  <si>
    <t xml:space="preserve">tutorjournal.ru</t>
  </si>
  <si>
    <t xml:space="preserve">Ученики</t>
  </si>
  <si>
    <t xml:space="preserve">Ставка — за одно занятие.</t>
  </si>
  <si>
    <t xml:space="preserve">Имя ученика</t>
  </si>
  <si>
    <t xml:space="preserve">Предмет</t>
  </si>
  <si>
    <t xml:space="preserve">Ставка, ₽</t>
  </si>
  <si>
    <t xml:space="preserve">Контакт (необяз.)</t>
  </si>
  <si>
    <t xml:space="preserve">Иван Петров</t>
  </si>
  <si>
    <t xml:space="preserve">Математика</t>
  </si>
  <si>
    <t xml:space="preserve">@ivan / 8-900-000-00-00</t>
  </si>
  <si>
    <t xml:space="preserve">↑ Первая строка — пример. Замените своими данными.</t>
  </si>
  <si>
    <t xml:space="preserve">Журнал занятий</t>
  </si>
  <si>
    <t xml:space="preserve">Добавляйте строку после каждого занятия. Сумма считается по ставке ученика.</t>
  </si>
  <si>
    <t xml:space="preserve">Дата</t>
  </si>
  <si>
    <t xml:space="preserve">Ученик</t>
  </si>
  <si>
    <t xml:space="preserve">Занятий</t>
  </si>
  <si>
    <t xml:space="preserve">Сумма, ₽</t>
  </si>
  <si>
    <t xml:space="preserve">Оплачено</t>
  </si>
  <si>
    <t xml:space="preserve">Заметка</t>
  </si>
  <si>
    <t xml:space="preserve">Нет</t>
  </si>
  <si>
    <t xml:space="preserve">Пробное занятие</t>
  </si>
  <si>
    <t xml:space="preserve">↑ Первая строка — пример. Дальше добавляйте свои занятия.</t>
  </si>
  <si>
    <t xml:space="preserve">Итоги</t>
  </si>
  <si>
    <t xml:space="preserve">Долг по ученикам</t>
  </si>
  <si>
    <t xml:space="preserve">Начислено</t>
  </si>
  <si>
    <t xml:space="preserve">Долг</t>
  </si>
  <si>
    <t xml:space="preserve">Итого</t>
  </si>
  <si>
    <t xml:space="preserve">Доход по месяцам</t>
  </si>
  <si>
    <t xml:space="preserve">Месяц</t>
  </si>
  <si>
    <t xml:space="preserve">Получено</t>
  </si>
  <si>
    <t xml:space="preserve">Сентябрь 2025</t>
  </si>
  <si>
    <t xml:space="preserve">Октябрь 2025</t>
  </si>
  <si>
    <t xml:space="preserve">Ноябрь 2025</t>
  </si>
  <si>
    <t xml:space="preserve">Декабрь 2025</t>
  </si>
  <si>
    <t xml:space="preserve">Январь 2026</t>
  </si>
  <si>
    <t xml:space="preserve">Февраль 2026</t>
  </si>
  <si>
    <t xml:space="preserve">Март 2026</t>
  </si>
  <si>
    <t xml:space="preserve">Апрель 2026</t>
  </si>
  <si>
    <t xml:space="preserve">Май 2026</t>
  </si>
  <si>
    <t xml:space="preserve">Июнь 2026</t>
  </si>
  <si>
    <t xml:space="preserve">Заполняются автоматически из «Журнала».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</si>
</sst>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dd\.mm\.yyyy"/>
    <numFmt numFmtId="167" formatCode="0"/>
    <numFmt numFmtId="168" formatCode="#,##0;;&quot;&quot;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2563EB"/>
      <name val="Arial"/>
      <family val="0"/>
      <charset val="1"/>
    </font>
    <font>
      <sz val="11"/>
      <color rgb="FF4B5563"/>
      <name val="Arial"/>
      <family val="0"/>
      <charset val="1"/>
    </font>
    <font>
      <b val="true"/>
      <sz val="13"/>
      <color rgb="FF111827"/>
      <name val="Arial"/>
      <family val="0"/>
      <charset val="1"/>
    </font>
    <font>
      <sz val="10"/>
      <color rgb="FF4B5563"/>
      <name val="Arial"/>
      <family val="0"/>
      <charset val="1"/>
    </font>
    <font>
      <b val="true"/>
      <sz val="12"/>
      <color rgb="FF1D4ED8"/>
      <name val="Arial"/>
      <family val="0"/>
      <charset val="1"/>
    </font>
    <font>
      <b val="true"/>
      <sz val="10"/>
      <color rgb="FF1D4ED8"/>
      <name val="Arial"/>
      <family val="0"/>
      <charset val="1"/>
    </font>
    <font>
      <b val="true"/>
      <sz val="16"/>
      <color rgb="FF2563EB"/>
      <name val="Arial"/>
      <family val="0"/>
      <charset val="1"/>
    </font>
    <font>
      <i val="true"/>
      <sz val="9"/>
      <color rgb="FF9CA3A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12"/>
      <color rgb="FF111827"/>
      <name val="Arial"/>
      <family val="0"/>
      <charset val="1"/>
    </font>
    <font>
      <b val="true"/>
      <sz val="10"/>
      <color rgb="FF111827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FF6FF"/>
        <bgColor rgb="FFF9FAFB"/>
      </patternFill>
    </fill>
    <fill>
      <patternFill patternType="solid">
        <fgColor rgb="FF2563EB"/>
        <bgColor rgb="FF1D4ED8"/>
      </patternFill>
    </fill>
    <fill>
      <patternFill patternType="solid">
        <fgColor rgb="FFFEF9C3"/>
        <bgColor rgb="FFFFFF99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6A34A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C3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F9FAFB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4B5563"/>
      <rgbColor rgb="FF9CA3AF"/>
      <rgbColor rgb="FF003366"/>
      <rgbColor rgb="FF16A34A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  <col collapsed="false" customWidth="true" hidden="false" outlineLevel="0" max="3" min="3" style="0" width="3"/>
  </cols>
  <sheetData>
    <row r="2" customFormat="false" ht="30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5" customFormat="false" ht="16.15" hidden="false" customHeight="false" outlineLevel="0" collapsed="false">
      <c r="B5" s="3" t="s">
        <v>2</v>
      </c>
    </row>
    <row r="6" customFormat="false" ht="30" hidden="false" customHeight="true" outlineLevel="0" collapsed="false">
      <c r="B6" s="4" t="s">
        <v>3</v>
      </c>
    </row>
    <row r="7" customFormat="false" ht="30" hidden="false" customHeight="true" outlineLevel="0" collapsed="false">
      <c r="B7" s="4" t="s">
        <v>4</v>
      </c>
    </row>
    <row r="8" customFormat="false" ht="30" hidden="false" customHeight="true" outlineLevel="0" collapsed="false">
      <c r="B8" s="4" t="s">
        <v>5</v>
      </c>
    </row>
    <row r="9" customFormat="false" ht="30" hidden="false" customHeight="true" outlineLevel="0" collapsed="false">
      <c r="B9" s="4" t="s">
        <v>6</v>
      </c>
    </row>
    <row r="11" customFormat="false" ht="16.15" hidden="false" customHeight="false" outlineLevel="0" collapsed="false">
      <c r="B11" s="3" t="s">
        <v>7</v>
      </c>
    </row>
    <row r="12" customFormat="false" ht="27.75" hidden="false" customHeight="true" outlineLevel="0" collapsed="false">
      <c r="B12" s="4" t="s">
        <v>8</v>
      </c>
    </row>
    <row r="13" customFormat="false" ht="27.75" hidden="false" customHeight="true" outlineLevel="0" collapsed="false">
      <c r="B13" s="4" t="s">
        <v>9</v>
      </c>
    </row>
    <row r="14" customFormat="false" ht="27.75" hidden="false" customHeight="true" outlineLevel="0" collapsed="false">
      <c r="B14" s="4" t="s">
        <v>10</v>
      </c>
    </row>
    <row r="15" customFormat="false" ht="27.75" hidden="false" customHeight="true" outlineLevel="0" collapsed="false">
      <c r="B15" s="4" t="s">
        <v>11</v>
      </c>
    </row>
    <row r="18" customFormat="false" ht="15" hidden="false" customHeight="false" outlineLevel="0" collapsed="false">
      <c r="A18" s="5"/>
      <c r="B18" s="6" t="s">
        <v>12</v>
      </c>
      <c r="C18" s="5"/>
    </row>
    <row r="19" customFormat="false" ht="18" hidden="false" customHeight="true" outlineLevel="0" collapsed="false">
      <c r="A19" s="5"/>
      <c r="B19" s="7" t="s">
        <v>13</v>
      </c>
      <c r="C19" s="5"/>
    </row>
    <row r="20" customFormat="false" ht="18" hidden="false" customHeight="true" outlineLevel="0" collapsed="false">
      <c r="A20" s="5"/>
      <c r="B20" s="7" t="s">
        <v>14</v>
      </c>
      <c r="C20" s="5"/>
    </row>
    <row r="21" customFormat="false" ht="18" hidden="false" customHeight="true" outlineLevel="0" collapsed="false">
      <c r="A21" s="5"/>
      <c r="B21" s="7" t="s">
        <v>15</v>
      </c>
      <c r="C21" s="5"/>
    </row>
    <row r="22" customFormat="false" ht="18" hidden="false" customHeight="true" outlineLevel="0" collapsed="false">
      <c r="A22" s="5"/>
      <c r="B22" s="7" t="s">
        <v>16</v>
      </c>
      <c r="C22" s="5"/>
    </row>
    <row r="23" customFormat="false" ht="18" hidden="false" customHeight="true" outlineLevel="0" collapsed="false">
      <c r="A23" s="5"/>
      <c r="B23" s="8" t="s">
        <v>17</v>
      </c>
      <c r="C23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6"/>
  </cols>
  <sheetData>
    <row r="1" customFormat="false" ht="25.5" hidden="false" customHeight="true" outlineLevel="0" collapsed="false">
      <c r="B1" s="9" t="s">
        <v>18</v>
      </c>
    </row>
    <row r="2" customFormat="false" ht="15" hidden="false" customHeight="false" outlineLevel="0" collapsed="false">
      <c r="B2" s="10" t="s">
        <v>19</v>
      </c>
    </row>
    <row r="4" customFormat="false" ht="21.75" hidden="false" customHeight="true" outlineLevel="0" collapsed="false">
      <c r="B4" s="11" t="s">
        <v>20</v>
      </c>
      <c r="C4" s="11" t="s">
        <v>21</v>
      </c>
      <c r="D4" s="11" t="s">
        <v>22</v>
      </c>
      <c r="E4" s="11" t="s">
        <v>23</v>
      </c>
    </row>
    <row r="5" customFormat="false" ht="15" hidden="false" customHeight="false" outlineLevel="0" collapsed="false">
      <c r="B5" s="12" t="s">
        <v>24</v>
      </c>
      <c r="C5" s="12" t="s">
        <v>25</v>
      </c>
      <c r="D5" s="13" t="n">
        <v>1500</v>
      </c>
      <c r="E5" s="12" t="s">
        <v>26</v>
      </c>
    </row>
    <row r="6" customFormat="false" ht="15" hidden="false" customHeight="false" outlineLevel="0" collapsed="false">
      <c r="B6" s="14"/>
      <c r="C6" s="14"/>
      <c r="D6" s="15"/>
      <c r="E6" s="14"/>
    </row>
    <row r="7" customFormat="false" ht="15" hidden="false" customHeight="false" outlineLevel="0" collapsed="false">
      <c r="B7" s="14"/>
      <c r="C7" s="14"/>
      <c r="D7" s="15"/>
      <c r="E7" s="14"/>
    </row>
    <row r="8" customFormat="false" ht="15" hidden="false" customHeight="false" outlineLevel="0" collapsed="false">
      <c r="B8" s="14"/>
      <c r="C8" s="14"/>
      <c r="D8" s="15"/>
      <c r="E8" s="14"/>
    </row>
    <row r="9" customFormat="false" ht="15" hidden="false" customHeight="false" outlineLevel="0" collapsed="false">
      <c r="B9" s="14"/>
      <c r="C9" s="14"/>
      <c r="D9" s="15"/>
      <c r="E9" s="14"/>
    </row>
    <row r="10" customFormat="false" ht="15" hidden="false" customHeight="false" outlineLevel="0" collapsed="false">
      <c r="B10" s="14"/>
      <c r="C10" s="14"/>
      <c r="D10" s="15"/>
      <c r="E10" s="14"/>
    </row>
    <row r="11" customFormat="false" ht="15" hidden="false" customHeight="false" outlineLevel="0" collapsed="false">
      <c r="B11" s="14"/>
      <c r="C11" s="14"/>
      <c r="D11" s="15"/>
      <c r="E11" s="14"/>
    </row>
    <row r="12" customFormat="false" ht="15" hidden="false" customHeight="false" outlineLevel="0" collapsed="false">
      <c r="B12" s="14"/>
      <c r="C12" s="14"/>
      <c r="D12" s="15"/>
      <c r="E12" s="14"/>
    </row>
    <row r="13" customFormat="false" ht="15" hidden="false" customHeight="false" outlineLevel="0" collapsed="false">
      <c r="B13" s="14"/>
      <c r="C13" s="14"/>
      <c r="D13" s="15"/>
      <c r="E13" s="14"/>
    </row>
    <row r="14" customFormat="false" ht="15" hidden="false" customHeight="false" outlineLevel="0" collapsed="false">
      <c r="B14" s="14"/>
      <c r="C14" s="14"/>
      <c r="D14" s="15"/>
      <c r="E14" s="14"/>
    </row>
    <row r="15" customFormat="false" ht="15" hidden="false" customHeight="false" outlineLevel="0" collapsed="false">
      <c r="B15" s="14"/>
      <c r="C15" s="14"/>
      <c r="D15" s="15"/>
      <c r="E15" s="14"/>
    </row>
    <row r="16" customFormat="false" ht="15" hidden="false" customHeight="false" outlineLevel="0" collapsed="false">
      <c r="B16" s="14"/>
      <c r="C16" s="14"/>
      <c r="D16" s="15"/>
      <c r="E16" s="14"/>
    </row>
    <row r="17" customFormat="false" ht="15" hidden="false" customHeight="false" outlineLevel="0" collapsed="false">
      <c r="B17" s="14"/>
      <c r="C17" s="14"/>
      <c r="D17" s="15"/>
      <c r="E17" s="14"/>
    </row>
    <row r="18" customFormat="false" ht="15" hidden="false" customHeight="false" outlineLevel="0" collapsed="false">
      <c r="B18" s="14"/>
      <c r="C18" s="14"/>
      <c r="D18" s="15"/>
      <c r="E18" s="14"/>
    </row>
    <row r="19" customFormat="false" ht="15" hidden="false" customHeight="false" outlineLevel="0" collapsed="false">
      <c r="B19" s="14"/>
      <c r="C19" s="14"/>
      <c r="D19" s="15"/>
      <c r="E19" s="14"/>
    </row>
    <row r="20" customFormat="false" ht="15" hidden="false" customHeight="false" outlineLevel="0" collapsed="false">
      <c r="B20" s="14"/>
      <c r="C20" s="14"/>
      <c r="D20" s="15"/>
      <c r="E20" s="14"/>
    </row>
    <row r="21" customFormat="false" ht="15" hidden="false" customHeight="false" outlineLevel="0" collapsed="false">
      <c r="B21" s="14"/>
      <c r="C21" s="14"/>
      <c r="D21" s="15"/>
      <c r="E21" s="14"/>
    </row>
    <row r="22" customFormat="false" ht="15" hidden="false" customHeight="false" outlineLevel="0" collapsed="false">
      <c r="B22" s="14"/>
      <c r="C22" s="14"/>
      <c r="D22" s="15"/>
      <c r="E22" s="14"/>
    </row>
    <row r="23" customFormat="false" ht="15" hidden="false" customHeight="false" outlineLevel="0" collapsed="false">
      <c r="B23" s="14"/>
      <c r="C23" s="14"/>
      <c r="D23" s="15"/>
      <c r="E23" s="14"/>
    </row>
    <row r="24" customFormat="false" ht="15" hidden="false" customHeight="false" outlineLevel="0" collapsed="false">
      <c r="B24" s="14"/>
      <c r="C24" s="14"/>
      <c r="D24" s="15"/>
      <c r="E24" s="14"/>
    </row>
    <row r="25" customFormat="false" ht="15" hidden="false" customHeight="false" outlineLevel="0" collapsed="false">
      <c r="B25" s="14"/>
      <c r="C25" s="14"/>
      <c r="D25" s="15"/>
      <c r="E25" s="14"/>
    </row>
    <row r="26" customFormat="false" ht="15" hidden="false" customHeight="false" outlineLevel="0" collapsed="false">
      <c r="B26" s="14"/>
      <c r="C26" s="14"/>
      <c r="D26" s="15"/>
      <c r="E26" s="14"/>
    </row>
    <row r="27" customFormat="false" ht="15" hidden="false" customHeight="false" outlineLevel="0" collapsed="false">
      <c r="B27" s="14"/>
      <c r="C27" s="14"/>
      <c r="D27" s="15"/>
      <c r="E27" s="14"/>
    </row>
    <row r="28" customFormat="false" ht="15" hidden="false" customHeight="false" outlineLevel="0" collapsed="false">
      <c r="B28" s="14"/>
      <c r="C28" s="14"/>
      <c r="D28" s="15"/>
      <c r="E28" s="14"/>
    </row>
    <row r="29" customFormat="false" ht="15" hidden="false" customHeight="false" outlineLevel="0" collapsed="false">
      <c r="B29" s="14"/>
      <c r="C29" s="14"/>
      <c r="D29" s="15"/>
      <c r="E29" s="14"/>
    </row>
    <row r="30" customFormat="false" ht="15" hidden="false" customHeight="false" outlineLevel="0" collapsed="false">
      <c r="B30" s="14"/>
      <c r="C30" s="14"/>
      <c r="D30" s="15"/>
      <c r="E30" s="14"/>
    </row>
    <row r="31" customFormat="false" ht="15" hidden="false" customHeight="false" outlineLevel="0" collapsed="false">
      <c r="B31" s="14"/>
      <c r="C31" s="14"/>
      <c r="D31" s="15"/>
      <c r="E31" s="14"/>
    </row>
    <row r="32" customFormat="false" ht="15" hidden="false" customHeight="false" outlineLevel="0" collapsed="false">
      <c r="B32" s="14"/>
      <c r="C32" s="14"/>
      <c r="D32" s="15"/>
      <c r="E32" s="14"/>
    </row>
    <row r="33" customFormat="false" ht="15" hidden="false" customHeight="false" outlineLevel="0" collapsed="false">
      <c r="B33" s="14"/>
      <c r="C33" s="14"/>
      <c r="D33" s="15"/>
      <c r="E33" s="14"/>
    </row>
    <row r="34" customFormat="false" ht="15" hidden="false" customHeight="false" outlineLevel="0" collapsed="false">
      <c r="B34" s="14"/>
      <c r="C34" s="14"/>
      <c r="D34" s="15"/>
      <c r="E34" s="14"/>
    </row>
    <row r="35" customFormat="false" ht="15" hidden="false" customHeight="false" outlineLevel="0" collapsed="false">
      <c r="B35" s="14"/>
      <c r="C35" s="14"/>
      <c r="D35" s="15"/>
      <c r="E35" s="14"/>
    </row>
    <row r="36" customFormat="false" ht="15" hidden="false" customHeight="false" outlineLevel="0" collapsed="false">
      <c r="B36" s="14"/>
      <c r="C36" s="14"/>
      <c r="D36" s="15"/>
      <c r="E36" s="14"/>
    </row>
    <row r="37" customFormat="false" ht="15" hidden="false" customHeight="false" outlineLevel="0" collapsed="false">
      <c r="B37" s="14"/>
      <c r="C37" s="14"/>
      <c r="D37" s="15"/>
      <c r="E37" s="14"/>
    </row>
    <row r="38" customFormat="false" ht="15" hidden="false" customHeight="false" outlineLevel="0" collapsed="false">
      <c r="B38" s="14"/>
      <c r="C38" s="14"/>
      <c r="D38" s="15"/>
      <c r="E38" s="14"/>
    </row>
    <row r="39" customFormat="false" ht="15" hidden="false" customHeight="false" outlineLevel="0" collapsed="false">
      <c r="B39" s="14"/>
      <c r="C39" s="14"/>
      <c r="D39" s="15"/>
      <c r="E39" s="14"/>
    </row>
    <row r="40" customFormat="false" ht="15" hidden="false" customHeight="false" outlineLevel="0" collapsed="false">
      <c r="B40" s="14"/>
      <c r="C40" s="14"/>
      <c r="D40" s="15"/>
      <c r="E40" s="14"/>
    </row>
    <row r="41" customFormat="false" ht="15" hidden="false" customHeight="false" outlineLevel="0" collapsed="false">
      <c r="B41" s="14"/>
      <c r="C41" s="14"/>
      <c r="D41" s="15"/>
      <c r="E41" s="14"/>
    </row>
    <row r="42" customFormat="false" ht="15" hidden="false" customHeight="false" outlineLevel="0" collapsed="false">
      <c r="B42" s="14"/>
      <c r="C42" s="14"/>
      <c r="D42" s="15"/>
      <c r="E42" s="14"/>
    </row>
    <row r="43" customFormat="false" ht="15" hidden="false" customHeight="false" outlineLevel="0" collapsed="false">
      <c r="B43" s="14"/>
      <c r="C43" s="14"/>
      <c r="D43" s="15"/>
      <c r="E43" s="14"/>
    </row>
    <row r="44" customFormat="false" ht="15" hidden="false" customHeight="false" outlineLevel="0" collapsed="false">
      <c r="B44" s="14"/>
      <c r="C44" s="14"/>
      <c r="D44" s="15"/>
      <c r="E44" s="14"/>
    </row>
    <row r="46" customFormat="false" ht="15" hidden="false" customHeight="false" outlineLevel="0" collapsed="false">
      <c r="B46" s="10" t="s">
        <v>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26"/>
    <col collapsed="false" customWidth="true" hidden="false" outlineLevel="0" max="4" min="4" style="0" width="12"/>
    <col collapsed="false" customWidth="true" hidden="false" outlineLevel="0" max="6" min="5" style="0" width="14"/>
    <col collapsed="false" customWidth="true" hidden="false" outlineLevel="0" max="7" min="7" style="0" width="24"/>
  </cols>
  <sheetData>
    <row r="1" customFormat="false" ht="25.5" hidden="false" customHeight="true" outlineLevel="0" collapsed="false">
      <c r="B1" s="9" t="s">
        <v>28</v>
      </c>
    </row>
    <row r="2" customFormat="false" ht="15" hidden="false" customHeight="false" outlineLevel="0" collapsed="false">
      <c r="B2" s="10" t="s">
        <v>29</v>
      </c>
    </row>
    <row r="4" customFormat="false" ht="21.75" hidden="false" customHeight="true" outlineLevel="0" collapsed="false"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</row>
    <row r="5" customFormat="false" ht="15" hidden="false" customHeight="false" outlineLevel="0" collapsed="false">
      <c r="B5" s="16" t="n">
        <f aca="false">DATE(2025,9,1)</f>
        <v>45901</v>
      </c>
      <c r="C5" s="17" t="s">
        <v>24</v>
      </c>
      <c r="D5" s="18" t="n">
        <v>1</v>
      </c>
      <c r="E5" s="19" t="n">
        <f aca="false">IF(OR($C5="",$D5=""),"",$D5*IFERROR(SUMIFS(Ученики!$D$5:$D$44,Ученики!$B$5:$B$44,$C5),0))</f>
        <v>1500</v>
      </c>
      <c r="F5" s="20" t="s">
        <v>36</v>
      </c>
      <c r="G5" s="17" t="s">
        <v>37</v>
      </c>
    </row>
    <row r="6" customFormat="false" ht="15" hidden="false" customHeight="false" outlineLevel="0" collapsed="false">
      <c r="B6" s="21"/>
      <c r="C6" s="22"/>
      <c r="D6" s="23"/>
      <c r="E6" s="19" t="str">
        <f aca="false">IF(OR($C6="",$D6=""),"",$D6*IFERROR(SUMIFS(Ученики!$D$5:$D$44,Ученики!$B$5:$B$44,$C6),0))</f>
        <v/>
      </c>
      <c r="F6" s="24"/>
      <c r="G6" s="22"/>
    </row>
    <row r="7" customFormat="false" ht="15" hidden="false" customHeight="false" outlineLevel="0" collapsed="false">
      <c r="B7" s="21"/>
      <c r="C7" s="22"/>
      <c r="D7" s="23"/>
      <c r="E7" s="19" t="str">
        <f aca="false">IF(OR($C7="",$D7=""),"",$D7*IFERROR(SUMIFS(Ученики!$D$5:$D$44,Ученики!$B$5:$B$44,$C7),0))</f>
        <v/>
      </c>
      <c r="F7" s="24"/>
      <c r="G7" s="22"/>
    </row>
    <row r="8" customFormat="false" ht="15" hidden="false" customHeight="false" outlineLevel="0" collapsed="false">
      <c r="B8" s="21"/>
      <c r="C8" s="22"/>
      <c r="D8" s="23"/>
      <c r="E8" s="19" t="str">
        <f aca="false">IF(OR($C8="",$D8=""),"",$D8*IFERROR(SUMIFS(Ученики!$D$5:$D$44,Ученики!$B$5:$B$44,$C8),0))</f>
        <v/>
      </c>
      <c r="F8" s="24"/>
      <c r="G8" s="22"/>
    </row>
    <row r="9" customFormat="false" ht="15" hidden="false" customHeight="false" outlineLevel="0" collapsed="false">
      <c r="B9" s="21"/>
      <c r="C9" s="22"/>
      <c r="D9" s="23"/>
      <c r="E9" s="19" t="str">
        <f aca="false">IF(OR($C9="",$D9=""),"",$D9*IFERROR(SUMIFS(Ученики!$D$5:$D$44,Ученики!$B$5:$B$44,$C9),0))</f>
        <v/>
      </c>
      <c r="F9" s="24"/>
      <c r="G9" s="22"/>
    </row>
    <row r="10" customFormat="false" ht="15" hidden="false" customHeight="false" outlineLevel="0" collapsed="false">
      <c r="B10" s="21"/>
      <c r="C10" s="22"/>
      <c r="D10" s="23"/>
      <c r="E10" s="19" t="str">
        <f aca="false">IF(OR($C10="",$D10=""),"",$D10*IFERROR(SUMIFS(Ученики!$D$5:$D$44,Ученики!$B$5:$B$44,$C10),0))</f>
        <v/>
      </c>
      <c r="F10" s="24"/>
      <c r="G10" s="22"/>
    </row>
    <row r="11" customFormat="false" ht="15" hidden="false" customHeight="false" outlineLevel="0" collapsed="false">
      <c r="B11" s="21"/>
      <c r="C11" s="22"/>
      <c r="D11" s="23"/>
      <c r="E11" s="19" t="str">
        <f aca="false">IF(OR($C11="",$D11=""),"",$D11*IFERROR(SUMIFS(Ученики!$D$5:$D$44,Ученики!$B$5:$B$44,$C11),0))</f>
        <v/>
      </c>
      <c r="F11" s="24"/>
      <c r="G11" s="22"/>
    </row>
    <row r="12" customFormat="false" ht="15" hidden="false" customHeight="false" outlineLevel="0" collapsed="false">
      <c r="B12" s="21"/>
      <c r="C12" s="22"/>
      <c r="D12" s="23"/>
      <c r="E12" s="19" t="str">
        <f aca="false">IF(OR($C12="",$D12=""),"",$D12*IFERROR(SUMIFS(Ученики!$D$5:$D$44,Ученики!$B$5:$B$44,$C12),0))</f>
        <v/>
      </c>
      <c r="F12" s="24"/>
      <c r="G12" s="22"/>
    </row>
    <row r="13" customFormat="false" ht="15" hidden="false" customHeight="false" outlineLevel="0" collapsed="false">
      <c r="B13" s="21"/>
      <c r="C13" s="22"/>
      <c r="D13" s="23"/>
      <c r="E13" s="19" t="str">
        <f aca="false">IF(OR($C13="",$D13=""),"",$D13*IFERROR(SUMIFS(Ученики!$D$5:$D$44,Ученики!$B$5:$B$44,$C13),0))</f>
        <v/>
      </c>
      <c r="F13" s="24"/>
      <c r="G13" s="22"/>
    </row>
    <row r="14" customFormat="false" ht="15" hidden="false" customHeight="false" outlineLevel="0" collapsed="false">
      <c r="B14" s="21"/>
      <c r="C14" s="22"/>
      <c r="D14" s="23"/>
      <c r="E14" s="19" t="str">
        <f aca="false">IF(OR($C14="",$D14=""),"",$D14*IFERROR(SUMIFS(Ученики!$D$5:$D$44,Ученики!$B$5:$B$44,$C14),0))</f>
        <v/>
      </c>
      <c r="F14" s="24"/>
      <c r="G14" s="22"/>
    </row>
    <row r="15" customFormat="false" ht="15" hidden="false" customHeight="false" outlineLevel="0" collapsed="false">
      <c r="B15" s="21"/>
      <c r="C15" s="22"/>
      <c r="D15" s="23"/>
      <c r="E15" s="19" t="str">
        <f aca="false">IF(OR($C15="",$D15=""),"",$D15*IFERROR(SUMIFS(Ученики!$D$5:$D$44,Ученики!$B$5:$B$44,$C15),0))</f>
        <v/>
      </c>
      <c r="F15" s="24"/>
      <c r="G15" s="22"/>
    </row>
    <row r="16" customFormat="false" ht="15" hidden="false" customHeight="false" outlineLevel="0" collapsed="false">
      <c r="B16" s="21"/>
      <c r="C16" s="22"/>
      <c r="D16" s="23"/>
      <c r="E16" s="19" t="str">
        <f aca="false">IF(OR($C16="",$D16=""),"",$D16*IFERROR(SUMIFS(Ученики!$D$5:$D$44,Ученики!$B$5:$B$44,$C16),0))</f>
        <v/>
      </c>
      <c r="F16" s="24"/>
      <c r="G16" s="22"/>
    </row>
    <row r="17" customFormat="false" ht="15" hidden="false" customHeight="false" outlineLevel="0" collapsed="false">
      <c r="B17" s="21"/>
      <c r="C17" s="22"/>
      <c r="D17" s="23"/>
      <c r="E17" s="19" t="str">
        <f aca="false">IF(OR($C17="",$D17=""),"",$D17*IFERROR(SUMIFS(Ученики!$D$5:$D$44,Ученики!$B$5:$B$44,$C17),0))</f>
        <v/>
      </c>
      <c r="F17" s="24"/>
      <c r="G17" s="22"/>
    </row>
    <row r="18" customFormat="false" ht="15" hidden="false" customHeight="false" outlineLevel="0" collapsed="false">
      <c r="B18" s="21"/>
      <c r="C18" s="22"/>
      <c r="D18" s="23"/>
      <c r="E18" s="19" t="str">
        <f aca="false">IF(OR($C18="",$D18=""),"",$D18*IFERROR(SUMIFS(Ученики!$D$5:$D$44,Ученики!$B$5:$B$44,$C18),0))</f>
        <v/>
      </c>
      <c r="F18" s="24"/>
      <c r="G18" s="22"/>
    </row>
    <row r="19" customFormat="false" ht="15" hidden="false" customHeight="false" outlineLevel="0" collapsed="false">
      <c r="B19" s="21"/>
      <c r="C19" s="22"/>
      <c r="D19" s="23"/>
      <c r="E19" s="19" t="str">
        <f aca="false">IF(OR($C19="",$D19=""),"",$D19*IFERROR(SUMIFS(Ученики!$D$5:$D$44,Ученики!$B$5:$B$44,$C19),0))</f>
        <v/>
      </c>
      <c r="F19" s="24"/>
      <c r="G19" s="22"/>
    </row>
    <row r="20" customFormat="false" ht="15" hidden="false" customHeight="false" outlineLevel="0" collapsed="false">
      <c r="B20" s="21"/>
      <c r="C20" s="22"/>
      <c r="D20" s="23"/>
      <c r="E20" s="19" t="str">
        <f aca="false">IF(OR($C20="",$D20=""),"",$D20*IFERROR(SUMIFS(Ученики!$D$5:$D$44,Ученики!$B$5:$B$44,$C20),0))</f>
        <v/>
      </c>
      <c r="F20" s="24"/>
      <c r="G20" s="22"/>
    </row>
    <row r="21" customFormat="false" ht="15" hidden="false" customHeight="false" outlineLevel="0" collapsed="false">
      <c r="B21" s="21"/>
      <c r="C21" s="22"/>
      <c r="D21" s="23"/>
      <c r="E21" s="19" t="str">
        <f aca="false">IF(OR($C21="",$D21=""),"",$D21*IFERROR(SUMIFS(Ученики!$D$5:$D$44,Ученики!$B$5:$B$44,$C21),0))</f>
        <v/>
      </c>
      <c r="F21" s="24"/>
      <c r="G21" s="22"/>
    </row>
    <row r="22" customFormat="false" ht="15" hidden="false" customHeight="false" outlineLevel="0" collapsed="false">
      <c r="B22" s="21"/>
      <c r="C22" s="22"/>
      <c r="D22" s="23"/>
      <c r="E22" s="19" t="str">
        <f aca="false">IF(OR($C22="",$D22=""),"",$D22*IFERROR(SUMIFS(Ученики!$D$5:$D$44,Ученики!$B$5:$B$44,$C22),0))</f>
        <v/>
      </c>
      <c r="F22" s="24"/>
      <c r="G22" s="22"/>
    </row>
    <row r="23" customFormat="false" ht="15" hidden="false" customHeight="false" outlineLevel="0" collapsed="false">
      <c r="B23" s="21"/>
      <c r="C23" s="22"/>
      <c r="D23" s="23"/>
      <c r="E23" s="19" t="str">
        <f aca="false">IF(OR($C23="",$D23=""),"",$D23*IFERROR(SUMIFS(Ученики!$D$5:$D$44,Ученики!$B$5:$B$44,$C23),0))</f>
        <v/>
      </c>
      <c r="F23" s="24"/>
      <c r="G23" s="22"/>
    </row>
    <row r="24" customFormat="false" ht="15" hidden="false" customHeight="false" outlineLevel="0" collapsed="false">
      <c r="B24" s="21"/>
      <c r="C24" s="22"/>
      <c r="D24" s="23"/>
      <c r="E24" s="19" t="str">
        <f aca="false">IF(OR($C24="",$D24=""),"",$D24*IFERROR(SUMIFS(Ученики!$D$5:$D$44,Ученики!$B$5:$B$44,$C24),0))</f>
        <v/>
      </c>
      <c r="F24" s="24"/>
      <c r="G24" s="22"/>
    </row>
    <row r="25" customFormat="false" ht="15" hidden="false" customHeight="false" outlineLevel="0" collapsed="false">
      <c r="B25" s="21"/>
      <c r="C25" s="22"/>
      <c r="D25" s="23"/>
      <c r="E25" s="19" t="str">
        <f aca="false">IF(OR($C25="",$D25=""),"",$D25*IFERROR(SUMIFS(Ученики!$D$5:$D$44,Ученики!$B$5:$B$44,$C25),0))</f>
        <v/>
      </c>
      <c r="F25" s="24"/>
      <c r="G25" s="22"/>
    </row>
    <row r="26" customFormat="false" ht="15" hidden="false" customHeight="false" outlineLevel="0" collapsed="false">
      <c r="B26" s="21"/>
      <c r="C26" s="22"/>
      <c r="D26" s="23"/>
      <c r="E26" s="19" t="str">
        <f aca="false">IF(OR($C26="",$D26=""),"",$D26*IFERROR(SUMIFS(Ученики!$D$5:$D$44,Ученики!$B$5:$B$44,$C26),0))</f>
        <v/>
      </c>
      <c r="F26" s="24"/>
      <c r="G26" s="22"/>
    </row>
    <row r="27" customFormat="false" ht="15" hidden="false" customHeight="false" outlineLevel="0" collapsed="false">
      <c r="B27" s="21"/>
      <c r="C27" s="22"/>
      <c r="D27" s="23"/>
      <c r="E27" s="19" t="str">
        <f aca="false">IF(OR($C27="",$D27=""),"",$D27*IFERROR(SUMIFS(Ученики!$D$5:$D$44,Ученики!$B$5:$B$44,$C27),0))</f>
        <v/>
      </c>
      <c r="F27" s="24"/>
      <c r="G27" s="22"/>
    </row>
    <row r="28" customFormat="false" ht="15" hidden="false" customHeight="false" outlineLevel="0" collapsed="false">
      <c r="B28" s="21"/>
      <c r="C28" s="22"/>
      <c r="D28" s="23"/>
      <c r="E28" s="19" t="str">
        <f aca="false">IF(OR($C28="",$D28=""),"",$D28*IFERROR(SUMIFS(Ученики!$D$5:$D$44,Ученики!$B$5:$B$44,$C28),0))</f>
        <v/>
      </c>
      <c r="F28" s="24"/>
      <c r="G28" s="22"/>
    </row>
    <row r="29" customFormat="false" ht="15" hidden="false" customHeight="false" outlineLevel="0" collapsed="false">
      <c r="B29" s="21"/>
      <c r="C29" s="22"/>
      <c r="D29" s="23"/>
      <c r="E29" s="19" t="str">
        <f aca="false">IF(OR($C29="",$D29=""),"",$D29*IFERROR(SUMIFS(Ученики!$D$5:$D$44,Ученики!$B$5:$B$44,$C29),0))</f>
        <v/>
      </c>
      <c r="F29" s="24"/>
      <c r="G29" s="22"/>
    </row>
    <row r="30" customFormat="false" ht="15" hidden="false" customHeight="false" outlineLevel="0" collapsed="false">
      <c r="B30" s="21"/>
      <c r="C30" s="22"/>
      <c r="D30" s="23"/>
      <c r="E30" s="19" t="str">
        <f aca="false">IF(OR($C30="",$D30=""),"",$D30*IFERROR(SUMIFS(Ученики!$D$5:$D$44,Ученики!$B$5:$B$44,$C30),0))</f>
        <v/>
      </c>
      <c r="F30" s="24"/>
      <c r="G30" s="22"/>
    </row>
    <row r="31" customFormat="false" ht="15" hidden="false" customHeight="false" outlineLevel="0" collapsed="false">
      <c r="B31" s="21"/>
      <c r="C31" s="22"/>
      <c r="D31" s="23"/>
      <c r="E31" s="19" t="str">
        <f aca="false">IF(OR($C31="",$D31=""),"",$D31*IFERROR(SUMIFS(Ученики!$D$5:$D$44,Ученики!$B$5:$B$44,$C31),0))</f>
        <v/>
      </c>
      <c r="F31" s="24"/>
      <c r="G31" s="22"/>
    </row>
    <row r="32" customFormat="false" ht="15" hidden="false" customHeight="false" outlineLevel="0" collapsed="false">
      <c r="B32" s="21"/>
      <c r="C32" s="22"/>
      <c r="D32" s="23"/>
      <c r="E32" s="19" t="str">
        <f aca="false">IF(OR($C32="",$D32=""),"",$D32*IFERROR(SUMIFS(Ученики!$D$5:$D$44,Ученики!$B$5:$B$44,$C32),0))</f>
        <v/>
      </c>
      <c r="F32" s="24"/>
      <c r="G32" s="22"/>
    </row>
    <row r="33" customFormat="false" ht="15" hidden="false" customHeight="false" outlineLevel="0" collapsed="false">
      <c r="B33" s="21"/>
      <c r="C33" s="22"/>
      <c r="D33" s="23"/>
      <c r="E33" s="19" t="str">
        <f aca="false">IF(OR($C33="",$D33=""),"",$D33*IFERROR(SUMIFS(Ученики!$D$5:$D$44,Ученики!$B$5:$B$44,$C33),0))</f>
        <v/>
      </c>
      <c r="F33" s="24"/>
      <c r="G33" s="22"/>
    </row>
    <row r="34" customFormat="false" ht="15" hidden="false" customHeight="false" outlineLevel="0" collapsed="false">
      <c r="B34" s="21"/>
      <c r="C34" s="22"/>
      <c r="D34" s="23"/>
      <c r="E34" s="19" t="str">
        <f aca="false">IF(OR($C34="",$D34=""),"",$D34*IFERROR(SUMIFS(Ученики!$D$5:$D$44,Ученики!$B$5:$B$44,$C34),0))</f>
        <v/>
      </c>
      <c r="F34" s="24"/>
      <c r="G34" s="22"/>
    </row>
    <row r="35" customFormat="false" ht="15" hidden="false" customHeight="false" outlineLevel="0" collapsed="false">
      <c r="B35" s="21"/>
      <c r="C35" s="22"/>
      <c r="D35" s="23"/>
      <c r="E35" s="19" t="str">
        <f aca="false">IF(OR($C35="",$D35=""),"",$D35*IFERROR(SUMIFS(Ученики!$D$5:$D$44,Ученики!$B$5:$B$44,$C35),0))</f>
        <v/>
      </c>
      <c r="F35" s="24"/>
      <c r="G35" s="22"/>
    </row>
    <row r="36" customFormat="false" ht="15" hidden="false" customHeight="false" outlineLevel="0" collapsed="false">
      <c r="B36" s="21"/>
      <c r="C36" s="22"/>
      <c r="D36" s="23"/>
      <c r="E36" s="19" t="str">
        <f aca="false">IF(OR($C36="",$D36=""),"",$D36*IFERROR(SUMIFS(Ученики!$D$5:$D$44,Ученики!$B$5:$B$44,$C36),0))</f>
        <v/>
      </c>
      <c r="F36" s="24"/>
      <c r="G36" s="22"/>
    </row>
    <row r="37" customFormat="false" ht="15" hidden="false" customHeight="false" outlineLevel="0" collapsed="false">
      <c r="B37" s="21"/>
      <c r="C37" s="22"/>
      <c r="D37" s="23"/>
      <c r="E37" s="19" t="str">
        <f aca="false">IF(OR($C37="",$D37=""),"",$D37*IFERROR(SUMIFS(Ученики!$D$5:$D$44,Ученики!$B$5:$B$44,$C37),0))</f>
        <v/>
      </c>
      <c r="F37" s="24"/>
      <c r="G37" s="22"/>
    </row>
    <row r="38" customFormat="false" ht="15" hidden="false" customHeight="false" outlineLevel="0" collapsed="false">
      <c r="B38" s="21"/>
      <c r="C38" s="22"/>
      <c r="D38" s="23"/>
      <c r="E38" s="19" t="str">
        <f aca="false">IF(OR($C38="",$D38=""),"",$D38*IFERROR(SUMIFS(Ученики!$D$5:$D$44,Ученики!$B$5:$B$44,$C38),0))</f>
        <v/>
      </c>
      <c r="F38" s="24"/>
      <c r="G38" s="22"/>
    </row>
    <row r="39" customFormat="false" ht="15" hidden="false" customHeight="false" outlineLevel="0" collapsed="false">
      <c r="B39" s="21"/>
      <c r="C39" s="22"/>
      <c r="D39" s="23"/>
      <c r="E39" s="19" t="str">
        <f aca="false">IF(OR($C39="",$D39=""),"",$D39*IFERROR(SUMIFS(Ученики!$D$5:$D$44,Ученики!$B$5:$B$44,$C39),0))</f>
        <v/>
      </c>
      <c r="F39" s="24"/>
      <c r="G39" s="22"/>
    </row>
    <row r="40" customFormat="false" ht="15" hidden="false" customHeight="false" outlineLevel="0" collapsed="false">
      <c r="B40" s="21"/>
      <c r="C40" s="22"/>
      <c r="D40" s="23"/>
      <c r="E40" s="19" t="str">
        <f aca="false">IF(OR($C40="",$D40=""),"",$D40*IFERROR(SUMIFS(Ученики!$D$5:$D$44,Ученики!$B$5:$B$44,$C40),0))</f>
        <v/>
      </c>
      <c r="F40" s="24"/>
      <c r="G40" s="22"/>
    </row>
    <row r="41" customFormat="false" ht="15" hidden="false" customHeight="false" outlineLevel="0" collapsed="false">
      <c r="B41" s="21"/>
      <c r="C41" s="22"/>
      <c r="D41" s="23"/>
      <c r="E41" s="19" t="str">
        <f aca="false">IF(OR($C41="",$D41=""),"",$D41*IFERROR(SUMIFS(Ученики!$D$5:$D$44,Ученики!$B$5:$B$44,$C41),0))</f>
        <v/>
      </c>
      <c r="F41" s="24"/>
      <c r="G41" s="22"/>
    </row>
    <row r="42" customFormat="false" ht="15" hidden="false" customHeight="false" outlineLevel="0" collapsed="false">
      <c r="B42" s="21"/>
      <c r="C42" s="22"/>
      <c r="D42" s="23"/>
      <c r="E42" s="19" t="str">
        <f aca="false">IF(OR($C42="",$D42=""),"",$D42*IFERROR(SUMIFS(Ученики!$D$5:$D$44,Ученики!$B$5:$B$44,$C42),0))</f>
        <v/>
      </c>
      <c r="F42" s="24"/>
      <c r="G42" s="22"/>
    </row>
    <row r="43" customFormat="false" ht="15" hidden="false" customHeight="false" outlineLevel="0" collapsed="false">
      <c r="B43" s="21"/>
      <c r="C43" s="22"/>
      <c r="D43" s="23"/>
      <c r="E43" s="19" t="str">
        <f aca="false">IF(OR($C43="",$D43=""),"",$D43*IFERROR(SUMIFS(Ученики!$D$5:$D$44,Ученики!$B$5:$B$44,$C43),0))</f>
        <v/>
      </c>
      <c r="F43" s="24"/>
      <c r="G43" s="22"/>
    </row>
    <row r="44" customFormat="false" ht="15" hidden="false" customHeight="false" outlineLevel="0" collapsed="false">
      <c r="B44" s="21"/>
      <c r="C44" s="22"/>
      <c r="D44" s="23"/>
      <c r="E44" s="19" t="str">
        <f aca="false">IF(OR($C44="",$D44=""),"",$D44*IFERROR(SUMIFS(Ученики!$D$5:$D$44,Ученики!$B$5:$B$44,$C44),0))</f>
        <v/>
      </c>
      <c r="F44" s="24"/>
      <c r="G44" s="22"/>
    </row>
    <row r="45" customFormat="false" ht="15" hidden="false" customHeight="false" outlineLevel="0" collapsed="false">
      <c r="B45" s="21"/>
      <c r="C45" s="22"/>
      <c r="D45" s="23"/>
      <c r="E45" s="19" t="str">
        <f aca="false">IF(OR($C45="",$D45=""),"",$D45*IFERROR(SUMIFS(Ученики!$D$5:$D$44,Ученики!$B$5:$B$44,$C45),0))</f>
        <v/>
      </c>
      <c r="F45" s="24"/>
      <c r="G45" s="22"/>
    </row>
    <row r="46" customFormat="false" ht="15" hidden="false" customHeight="false" outlineLevel="0" collapsed="false">
      <c r="B46" s="21"/>
      <c r="C46" s="22"/>
      <c r="D46" s="23"/>
      <c r="E46" s="19" t="str">
        <f aca="false">IF(OR($C46="",$D46=""),"",$D46*IFERROR(SUMIFS(Ученики!$D$5:$D$44,Ученики!$B$5:$B$44,$C46),0))</f>
        <v/>
      </c>
      <c r="F46" s="24"/>
      <c r="G46" s="22"/>
    </row>
    <row r="47" customFormat="false" ht="15" hidden="false" customHeight="false" outlineLevel="0" collapsed="false">
      <c r="B47" s="21"/>
      <c r="C47" s="22"/>
      <c r="D47" s="23"/>
      <c r="E47" s="19" t="str">
        <f aca="false">IF(OR($C47="",$D47=""),"",$D47*IFERROR(SUMIFS(Ученики!$D$5:$D$44,Ученики!$B$5:$B$44,$C47),0))</f>
        <v/>
      </c>
      <c r="F47" s="24"/>
      <c r="G47" s="22"/>
    </row>
    <row r="48" customFormat="false" ht="15" hidden="false" customHeight="false" outlineLevel="0" collapsed="false">
      <c r="B48" s="21"/>
      <c r="C48" s="22"/>
      <c r="D48" s="23"/>
      <c r="E48" s="19" t="str">
        <f aca="false">IF(OR($C48="",$D48=""),"",$D48*IFERROR(SUMIFS(Ученики!$D$5:$D$44,Ученики!$B$5:$B$44,$C48),0))</f>
        <v/>
      </c>
      <c r="F48" s="24"/>
      <c r="G48" s="22"/>
    </row>
    <row r="49" customFormat="false" ht="15" hidden="false" customHeight="false" outlineLevel="0" collapsed="false">
      <c r="B49" s="21"/>
      <c r="C49" s="22"/>
      <c r="D49" s="23"/>
      <c r="E49" s="19" t="str">
        <f aca="false">IF(OR($C49="",$D49=""),"",$D49*IFERROR(SUMIFS(Ученики!$D$5:$D$44,Ученики!$B$5:$B$44,$C49),0))</f>
        <v/>
      </c>
      <c r="F49" s="24"/>
      <c r="G49" s="22"/>
    </row>
    <row r="50" customFormat="false" ht="15" hidden="false" customHeight="false" outlineLevel="0" collapsed="false">
      <c r="B50" s="21"/>
      <c r="C50" s="22"/>
      <c r="D50" s="23"/>
      <c r="E50" s="19" t="str">
        <f aca="false">IF(OR($C50="",$D50=""),"",$D50*IFERROR(SUMIFS(Ученики!$D$5:$D$44,Ученики!$B$5:$B$44,$C50),0))</f>
        <v/>
      </c>
      <c r="F50" s="24"/>
      <c r="G50" s="22"/>
    </row>
    <row r="51" customFormat="false" ht="15" hidden="false" customHeight="false" outlineLevel="0" collapsed="false">
      <c r="B51" s="21"/>
      <c r="C51" s="22"/>
      <c r="D51" s="23"/>
      <c r="E51" s="19" t="str">
        <f aca="false">IF(OR($C51="",$D51=""),"",$D51*IFERROR(SUMIFS(Ученики!$D$5:$D$44,Ученики!$B$5:$B$44,$C51),0))</f>
        <v/>
      </c>
      <c r="F51" s="24"/>
      <c r="G51" s="22"/>
    </row>
    <row r="52" customFormat="false" ht="15" hidden="false" customHeight="false" outlineLevel="0" collapsed="false">
      <c r="B52" s="21"/>
      <c r="C52" s="22"/>
      <c r="D52" s="23"/>
      <c r="E52" s="19" t="str">
        <f aca="false">IF(OR($C52="",$D52=""),"",$D52*IFERROR(SUMIFS(Ученики!$D$5:$D$44,Ученики!$B$5:$B$44,$C52),0))</f>
        <v/>
      </c>
      <c r="F52" s="24"/>
      <c r="G52" s="22"/>
    </row>
    <row r="53" customFormat="false" ht="15" hidden="false" customHeight="false" outlineLevel="0" collapsed="false">
      <c r="B53" s="21"/>
      <c r="C53" s="22"/>
      <c r="D53" s="23"/>
      <c r="E53" s="19" t="str">
        <f aca="false">IF(OR($C53="",$D53=""),"",$D53*IFERROR(SUMIFS(Ученики!$D$5:$D$44,Ученики!$B$5:$B$44,$C53),0))</f>
        <v/>
      </c>
      <c r="F53" s="24"/>
      <c r="G53" s="22"/>
    </row>
    <row r="54" customFormat="false" ht="15" hidden="false" customHeight="false" outlineLevel="0" collapsed="false">
      <c r="B54" s="21"/>
      <c r="C54" s="22"/>
      <c r="D54" s="23"/>
      <c r="E54" s="19" t="str">
        <f aca="false">IF(OR($C54="",$D54=""),"",$D54*IFERROR(SUMIFS(Ученики!$D$5:$D$44,Ученики!$B$5:$B$44,$C54),0))</f>
        <v/>
      </c>
      <c r="F54" s="24"/>
      <c r="G54" s="22"/>
    </row>
    <row r="55" customFormat="false" ht="15" hidden="false" customHeight="false" outlineLevel="0" collapsed="false">
      <c r="B55" s="21"/>
      <c r="C55" s="22"/>
      <c r="D55" s="23"/>
      <c r="E55" s="19" t="str">
        <f aca="false">IF(OR($C55="",$D55=""),"",$D55*IFERROR(SUMIFS(Ученики!$D$5:$D$44,Ученики!$B$5:$B$44,$C55),0))</f>
        <v/>
      </c>
      <c r="F55" s="24"/>
      <c r="G55" s="22"/>
    </row>
    <row r="56" customFormat="false" ht="15" hidden="false" customHeight="false" outlineLevel="0" collapsed="false">
      <c r="B56" s="21"/>
      <c r="C56" s="22"/>
      <c r="D56" s="23"/>
      <c r="E56" s="19" t="str">
        <f aca="false">IF(OR($C56="",$D56=""),"",$D56*IFERROR(SUMIFS(Ученики!$D$5:$D$44,Ученики!$B$5:$B$44,$C56),0))</f>
        <v/>
      </c>
      <c r="F56" s="24"/>
      <c r="G56" s="22"/>
    </row>
    <row r="57" customFormat="false" ht="15" hidden="false" customHeight="false" outlineLevel="0" collapsed="false">
      <c r="B57" s="21"/>
      <c r="C57" s="22"/>
      <c r="D57" s="23"/>
      <c r="E57" s="19" t="str">
        <f aca="false">IF(OR($C57="",$D57=""),"",$D57*IFERROR(SUMIFS(Ученики!$D$5:$D$44,Ученики!$B$5:$B$44,$C57),0))</f>
        <v/>
      </c>
      <c r="F57" s="24"/>
      <c r="G57" s="22"/>
    </row>
    <row r="58" customFormat="false" ht="15" hidden="false" customHeight="false" outlineLevel="0" collapsed="false">
      <c r="B58" s="21"/>
      <c r="C58" s="22"/>
      <c r="D58" s="23"/>
      <c r="E58" s="19" t="str">
        <f aca="false">IF(OR($C58="",$D58=""),"",$D58*IFERROR(SUMIFS(Ученики!$D$5:$D$44,Ученики!$B$5:$B$44,$C58),0))</f>
        <v/>
      </c>
      <c r="F58" s="24"/>
      <c r="G58" s="22"/>
    </row>
    <row r="59" customFormat="false" ht="15" hidden="false" customHeight="false" outlineLevel="0" collapsed="false">
      <c r="B59" s="21"/>
      <c r="C59" s="22"/>
      <c r="D59" s="23"/>
      <c r="E59" s="19" t="str">
        <f aca="false">IF(OR($C59="",$D59=""),"",$D59*IFERROR(SUMIFS(Ученики!$D$5:$D$44,Ученики!$B$5:$B$44,$C59),0))</f>
        <v/>
      </c>
      <c r="F59" s="24"/>
      <c r="G59" s="22"/>
    </row>
    <row r="60" customFormat="false" ht="15" hidden="false" customHeight="false" outlineLevel="0" collapsed="false">
      <c r="B60" s="21"/>
      <c r="C60" s="22"/>
      <c r="D60" s="23"/>
      <c r="E60" s="19" t="str">
        <f aca="false">IF(OR($C60="",$D60=""),"",$D60*IFERROR(SUMIFS(Ученики!$D$5:$D$44,Ученики!$B$5:$B$44,$C60),0))</f>
        <v/>
      </c>
      <c r="F60" s="24"/>
      <c r="G60" s="22"/>
    </row>
    <row r="61" customFormat="false" ht="15" hidden="false" customHeight="false" outlineLevel="0" collapsed="false">
      <c r="B61" s="21"/>
      <c r="C61" s="22"/>
      <c r="D61" s="23"/>
      <c r="E61" s="19" t="str">
        <f aca="false">IF(OR($C61="",$D61=""),"",$D61*IFERROR(SUMIFS(Ученики!$D$5:$D$44,Ученики!$B$5:$B$44,$C61),0))</f>
        <v/>
      </c>
      <c r="F61" s="24"/>
      <c r="G61" s="22"/>
    </row>
    <row r="62" customFormat="false" ht="15" hidden="false" customHeight="false" outlineLevel="0" collapsed="false">
      <c r="B62" s="21"/>
      <c r="C62" s="22"/>
      <c r="D62" s="23"/>
      <c r="E62" s="19" t="str">
        <f aca="false">IF(OR($C62="",$D62=""),"",$D62*IFERROR(SUMIFS(Ученики!$D$5:$D$44,Ученики!$B$5:$B$44,$C62),0))</f>
        <v/>
      </c>
      <c r="F62" s="24"/>
      <c r="G62" s="22"/>
    </row>
    <row r="63" customFormat="false" ht="15" hidden="false" customHeight="false" outlineLevel="0" collapsed="false">
      <c r="B63" s="21"/>
      <c r="C63" s="22"/>
      <c r="D63" s="23"/>
      <c r="E63" s="19" t="str">
        <f aca="false">IF(OR($C63="",$D63=""),"",$D63*IFERROR(SUMIFS(Ученики!$D$5:$D$44,Ученики!$B$5:$B$44,$C63),0))</f>
        <v/>
      </c>
      <c r="F63" s="24"/>
      <c r="G63" s="22"/>
    </row>
    <row r="64" customFormat="false" ht="15" hidden="false" customHeight="false" outlineLevel="0" collapsed="false">
      <c r="B64" s="21"/>
      <c r="C64" s="22"/>
      <c r="D64" s="23"/>
      <c r="E64" s="19" t="str">
        <f aca="false">IF(OR($C64="",$D64=""),"",$D64*IFERROR(SUMIFS(Ученики!$D$5:$D$44,Ученики!$B$5:$B$44,$C64),0))</f>
        <v/>
      </c>
      <c r="F64" s="24"/>
      <c r="G64" s="22"/>
    </row>
    <row r="65" customFormat="false" ht="15" hidden="false" customHeight="false" outlineLevel="0" collapsed="false">
      <c r="B65" s="21"/>
      <c r="C65" s="22"/>
      <c r="D65" s="23"/>
      <c r="E65" s="19" t="str">
        <f aca="false">IF(OR($C65="",$D65=""),"",$D65*IFERROR(SUMIFS(Ученики!$D$5:$D$44,Ученики!$B$5:$B$44,$C65),0))</f>
        <v/>
      </c>
      <c r="F65" s="24"/>
      <c r="G65" s="22"/>
    </row>
    <row r="66" customFormat="false" ht="15" hidden="false" customHeight="false" outlineLevel="0" collapsed="false">
      <c r="B66" s="21"/>
      <c r="C66" s="22"/>
      <c r="D66" s="23"/>
      <c r="E66" s="19" t="str">
        <f aca="false">IF(OR($C66="",$D66=""),"",$D66*IFERROR(SUMIFS(Ученики!$D$5:$D$44,Ученики!$B$5:$B$44,$C66),0))</f>
        <v/>
      </c>
      <c r="F66" s="24"/>
      <c r="G66" s="22"/>
    </row>
    <row r="67" customFormat="false" ht="15" hidden="false" customHeight="false" outlineLevel="0" collapsed="false">
      <c r="B67" s="21"/>
      <c r="C67" s="22"/>
      <c r="D67" s="23"/>
      <c r="E67" s="19" t="str">
        <f aca="false">IF(OR($C67="",$D67=""),"",$D67*IFERROR(SUMIFS(Ученики!$D$5:$D$44,Ученики!$B$5:$B$44,$C67),0))</f>
        <v/>
      </c>
      <c r="F67" s="24"/>
      <c r="G67" s="22"/>
    </row>
    <row r="68" customFormat="false" ht="15" hidden="false" customHeight="false" outlineLevel="0" collapsed="false">
      <c r="B68" s="21"/>
      <c r="C68" s="22"/>
      <c r="D68" s="23"/>
      <c r="E68" s="19" t="str">
        <f aca="false">IF(OR($C68="",$D68=""),"",$D68*IFERROR(SUMIFS(Ученики!$D$5:$D$44,Ученики!$B$5:$B$44,$C68),0))</f>
        <v/>
      </c>
      <c r="F68" s="24"/>
      <c r="G68" s="22"/>
    </row>
    <row r="69" customFormat="false" ht="15" hidden="false" customHeight="false" outlineLevel="0" collapsed="false">
      <c r="B69" s="21"/>
      <c r="C69" s="22"/>
      <c r="D69" s="23"/>
      <c r="E69" s="19" t="str">
        <f aca="false">IF(OR($C69="",$D69=""),"",$D69*IFERROR(SUMIFS(Ученики!$D$5:$D$44,Ученики!$B$5:$B$44,$C69),0))</f>
        <v/>
      </c>
      <c r="F69" s="24"/>
      <c r="G69" s="22"/>
    </row>
    <row r="70" customFormat="false" ht="15" hidden="false" customHeight="false" outlineLevel="0" collapsed="false">
      <c r="B70" s="21"/>
      <c r="C70" s="22"/>
      <c r="D70" s="23"/>
      <c r="E70" s="19" t="str">
        <f aca="false">IF(OR($C70="",$D70=""),"",$D70*IFERROR(SUMIFS(Ученики!$D$5:$D$44,Ученики!$B$5:$B$44,$C70),0))</f>
        <v/>
      </c>
      <c r="F70" s="24"/>
      <c r="G70" s="22"/>
    </row>
    <row r="71" customFormat="false" ht="15" hidden="false" customHeight="false" outlineLevel="0" collapsed="false">
      <c r="B71" s="21"/>
      <c r="C71" s="22"/>
      <c r="D71" s="23"/>
      <c r="E71" s="19" t="str">
        <f aca="false">IF(OR($C71="",$D71=""),"",$D71*IFERROR(SUMIFS(Ученики!$D$5:$D$44,Ученики!$B$5:$B$44,$C71),0))</f>
        <v/>
      </c>
      <c r="F71" s="24"/>
      <c r="G71" s="22"/>
    </row>
    <row r="72" customFormat="false" ht="15" hidden="false" customHeight="false" outlineLevel="0" collapsed="false">
      <c r="B72" s="21"/>
      <c r="C72" s="22"/>
      <c r="D72" s="23"/>
      <c r="E72" s="19" t="str">
        <f aca="false">IF(OR($C72="",$D72=""),"",$D72*IFERROR(SUMIFS(Ученики!$D$5:$D$44,Ученики!$B$5:$B$44,$C72),0))</f>
        <v/>
      </c>
      <c r="F72" s="24"/>
      <c r="G72" s="22"/>
    </row>
    <row r="73" customFormat="false" ht="15" hidden="false" customHeight="false" outlineLevel="0" collapsed="false">
      <c r="B73" s="21"/>
      <c r="C73" s="22"/>
      <c r="D73" s="23"/>
      <c r="E73" s="19" t="str">
        <f aca="false">IF(OR($C73="",$D73=""),"",$D73*IFERROR(SUMIFS(Ученики!$D$5:$D$44,Ученики!$B$5:$B$44,$C73),0))</f>
        <v/>
      </c>
      <c r="F73" s="24"/>
      <c r="G73" s="22"/>
    </row>
    <row r="74" customFormat="false" ht="15" hidden="false" customHeight="false" outlineLevel="0" collapsed="false">
      <c r="B74" s="21"/>
      <c r="C74" s="22"/>
      <c r="D74" s="23"/>
      <c r="E74" s="19" t="str">
        <f aca="false">IF(OR($C74="",$D74=""),"",$D74*IFERROR(SUMIFS(Ученики!$D$5:$D$44,Ученики!$B$5:$B$44,$C74),0))</f>
        <v/>
      </c>
      <c r="F74" s="24"/>
      <c r="G74" s="22"/>
    </row>
    <row r="75" customFormat="false" ht="15" hidden="false" customHeight="false" outlineLevel="0" collapsed="false">
      <c r="B75" s="21"/>
      <c r="C75" s="22"/>
      <c r="D75" s="23"/>
      <c r="E75" s="19" t="str">
        <f aca="false">IF(OR($C75="",$D75=""),"",$D75*IFERROR(SUMIFS(Ученики!$D$5:$D$44,Ученики!$B$5:$B$44,$C75),0))</f>
        <v/>
      </c>
      <c r="F75" s="24"/>
      <c r="G75" s="22"/>
    </row>
    <row r="76" customFormat="false" ht="15" hidden="false" customHeight="false" outlineLevel="0" collapsed="false">
      <c r="B76" s="21"/>
      <c r="C76" s="22"/>
      <c r="D76" s="23"/>
      <c r="E76" s="19" t="str">
        <f aca="false">IF(OR($C76="",$D76=""),"",$D76*IFERROR(SUMIFS(Ученики!$D$5:$D$44,Ученики!$B$5:$B$44,$C76),0))</f>
        <v/>
      </c>
      <c r="F76" s="24"/>
      <c r="G76" s="22"/>
    </row>
    <row r="77" customFormat="false" ht="15" hidden="false" customHeight="false" outlineLevel="0" collapsed="false">
      <c r="B77" s="21"/>
      <c r="C77" s="22"/>
      <c r="D77" s="23"/>
      <c r="E77" s="19" t="str">
        <f aca="false">IF(OR($C77="",$D77=""),"",$D77*IFERROR(SUMIFS(Ученики!$D$5:$D$44,Ученики!$B$5:$B$44,$C77),0))</f>
        <v/>
      </c>
      <c r="F77" s="24"/>
      <c r="G77" s="22"/>
    </row>
    <row r="78" customFormat="false" ht="15" hidden="false" customHeight="false" outlineLevel="0" collapsed="false">
      <c r="B78" s="21"/>
      <c r="C78" s="22"/>
      <c r="D78" s="23"/>
      <c r="E78" s="19" t="str">
        <f aca="false">IF(OR($C78="",$D78=""),"",$D78*IFERROR(SUMIFS(Ученики!$D$5:$D$44,Ученики!$B$5:$B$44,$C78),0))</f>
        <v/>
      </c>
      <c r="F78" s="24"/>
      <c r="G78" s="22"/>
    </row>
    <row r="79" customFormat="false" ht="15" hidden="false" customHeight="false" outlineLevel="0" collapsed="false">
      <c r="B79" s="21"/>
      <c r="C79" s="22"/>
      <c r="D79" s="23"/>
      <c r="E79" s="19" t="str">
        <f aca="false">IF(OR($C79="",$D79=""),"",$D79*IFERROR(SUMIFS(Ученики!$D$5:$D$44,Ученики!$B$5:$B$44,$C79),0))</f>
        <v/>
      </c>
      <c r="F79" s="24"/>
      <c r="G79" s="22"/>
    </row>
    <row r="80" customFormat="false" ht="15" hidden="false" customHeight="false" outlineLevel="0" collapsed="false">
      <c r="B80" s="21"/>
      <c r="C80" s="22"/>
      <c r="D80" s="23"/>
      <c r="E80" s="19" t="str">
        <f aca="false">IF(OR($C80="",$D80=""),"",$D80*IFERROR(SUMIFS(Ученики!$D$5:$D$44,Ученики!$B$5:$B$44,$C80),0))</f>
        <v/>
      </c>
      <c r="F80" s="24"/>
      <c r="G80" s="22"/>
    </row>
    <row r="81" customFormat="false" ht="15" hidden="false" customHeight="false" outlineLevel="0" collapsed="false">
      <c r="B81" s="21"/>
      <c r="C81" s="22"/>
      <c r="D81" s="23"/>
      <c r="E81" s="19" t="str">
        <f aca="false">IF(OR($C81="",$D81=""),"",$D81*IFERROR(SUMIFS(Ученики!$D$5:$D$44,Ученики!$B$5:$B$44,$C81),0))</f>
        <v/>
      </c>
      <c r="F81" s="24"/>
      <c r="G81" s="22"/>
    </row>
    <row r="82" customFormat="false" ht="15" hidden="false" customHeight="false" outlineLevel="0" collapsed="false">
      <c r="B82" s="21"/>
      <c r="C82" s="22"/>
      <c r="D82" s="23"/>
      <c r="E82" s="19" t="str">
        <f aca="false">IF(OR($C82="",$D82=""),"",$D82*IFERROR(SUMIFS(Ученики!$D$5:$D$44,Ученики!$B$5:$B$44,$C82),0))</f>
        <v/>
      </c>
      <c r="F82" s="24"/>
      <c r="G82" s="22"/>
    </row>
    <row r="83" customFormat="false" ht="15" hidden="false" customHeight="false" outlineLevel="0" collapsed="false">
      <c r="B83" s="21"/>
      <c r="C83" s="22"/>
      <c r="D83" s="23"/>
      <c r="E83" s="19" t="str">
        <f aca="false">IF(OR($C83="",$D83=""),"",$D83*IFERROR(SUMIFS(Ученики!$D$5:$D$44,Ученики!$B$5:$B$44,$C83),0))</f>
        <v/>
      </c>
      <c r="F83" s="24"/>
      <c r="G83" s="22"/>
    </row>
    <row r="84" customFormat="false" ht="15" hidden="false" customHeight="false" outlineLevel="0" collapsed="false">
      <c r="B84" s="21"/>
      <c r="C84" s="22"/>
      <c r="D84" s="23"/>
      <c r="E84" s="19" t="str">
        <f aca="false">IF(OR($C84="",$D84=""),"",$D84*IFERROR(SUMIFS(Ученики!$D$5:$D$44,Ученики!$B$5:$B$44,$C84),0))</f>
        <v/>
      </c>
      <c r="F84" s="24"/>
      <c r="G84" s="22"/>
    </row>
    <row r="85" customFormat="false" ht="15" hidden="false" customHeight="false" outlineLevel="0" collapsed="false">
      <c r="B85" s="21"/>
      <c r="C85" s="22"/>
      <c r="D85" s="23"/>
      <c r="E85" s="19" t="str">
        <f aca="false">IF(OR($C85="",$D85=""),"",$D85*IFERROR(SUMIFS(Ученики!$D$5:$D$44,Ученики!$B$5:$B$44,$C85),0))</f>
        <v/>
      </c>
      <c r="F85" s="24"/>
      <c r="G85" s="22"/>
    </row>
    <row r="86" customFormat="false" ht="15" hidden="false" customHeight="false" outlineLevel="0" collapsed="false">
      <c r="B86" s="21"/>
      <c r="C86" s="22"/>
      <c r="D86" s="23"/>
      <c r="E86" s="19" t="str">
        <f aca="false">IF(OR($C86="",$D86=""),"",$D86*IFERROR(SUMIFS(Ученики!$D$5:$D$44,Ученики!$B$5:$B$44,$C86),0))</f>
        <v/>
      </c>
      <c r="F86" s="24"/>
      <c r="G86" s="22"/>
    </row>
    <row r="87" customFormat="false" ht="15" hidden="false" customHeight="false" outlineLevel="0" collapsed="false">
      <c r="B87" s="21"/>
      <c r="C87" s="22"/>
      <c r="D87" s="23"/>
      <c r="E87" s="19" t="str">
        <f aca="false">IF(OR($C87="",$D87=""),"",$D87*IFERROR(SUMIFS(Ученики!$D$5:$D$44,Ученики!$B$5:$B$44,$C87),0))</f>
        <v/>
      </c>
      <c r="F87" s="24"/>
      <c r="G87" s="22"/>
    </row>
    <row r="88" customFormat="false" ht="15" hidden="false" customHeight="false" outlineLevel="0" collapsed="false">
      <c r="B88" s="21"/>
      <c r="C88" s="22"/>
      <c r="D88" s="23"/>
      <c r="E88" s="19" t="str">
        <f aca="false">IF(OR($C88="",$D88=""),"",$D88*IFERROR(SUMIFS(Ученики!$D$5:$D$44,Ученики!$B$5:$B$44,$C88),0))</f>
        <v/>
      </c>
      <c r="F88" s="24"/>
      <c r="G88" s="22"/>
    </row>
    <row r="89" customFormat="false" ht="15" hidden="false" customHeight="false" outlineLevel="0" collapsed="false">
      <c r="B89" s="21"/>
      <c r="C89" s="22"/>
      <c r="D89" s="23"/>
      <c r="E89" s="19" t="str">
        <f aca="false">IF(OR($C89="",$D89=""),"",$D89*IFERROR(SUMIFS(Ученики!$D$5:$D$44,Ученики!$B$5:$B$44,$C89),0))</f>
        <v/>
      </c>
      <c r="F89" s="24"/>
      <c r="G89" s="22"/>
    </row>
    <row r="90" customFormat="false" ht="15" hidden="false" customHeight="false" outlineLevel="0" collapsed="false">
      <c r="B90" s="21"/>
      <c r="C90" s="22"/>
      <c r="D90" s="23"/>
      <c r="E90" s="19" t="str">
        <f aca="false">IF(OR($C90="",$D90=""),"",$D90*IFERROR(SUMIFS(Ученики!$D$5:$D$44,Ученики!$B$5:$B$44,$C90),0))</f>
        <v/>
      </c>
      <c r="F90" s="24"/>
      <c r="G90" s="22"/>
    </row>
    <row r="91" customFormat="false" ht="15" hidden="false" customHeight="false" outlineLevel="0" collapsed="false">
      <c r="B91" s="21"/>
      <c r="C91" s="22"/>
      <c r="D91" s="23"/>
      <c r="E91" s="19" t="str">
        <f aca="false">IF(OR($C91="",$D91=""),"",$D91*IFERROR(SUMIFS(Ученики!$D$5:$D$44,Ученики!$B$5:$B$44,$C91),0))</f>
        <v/>
      </c>
      <c r="F91" s="24"/>
      <c r="G91" s="22"/>
    </row>
    <row r="92" customFormat="false" ht="15" hidden="false" customHeight="false" outlineLevel="0" collapsed="false">
      <c r="B92" s="21"/>
      <c r="C92" s="22"/>
      <c r="D92" s="23"/>
      <c r="E92" s="19" t="str">
        <f aca="false">IF(OR($C92="",$D92=""),"",$D92*IFERROR(SUMIFS(Ученики!$D$5:$D$44,Ученики!$B$5:$B$44,$C92),0))</f>
        <v/>
      </c>
      <c r="F92" s="24"/>
      <c r="G92" s="22"/>
    </row>
    <row r="93" customFormat="false" ht="15" hidden="false" customHeight="false" outlineLevel="0" collapsed="false">
      <c r="B93" s="21"/>
      <c r="C93" s="22"/>
      <c r="D93" s="23"/>
      <c r="E93" s="19" t="str">
        <f aca="false">IF(OR($C93="",$D93=""),"",$D93*IFERROR(SUMIFS(Ученики!$D$5:$D$44,Ученики!$B$5:$B$44,$C93),0))</f>
        <v/>
      </c>
      <c r="F93" s="24"/>
      <c r="G93" s="22"/>
    </row>
    <row r="94" customFormat="false" ht="15" hidden="false" customHeight="false" outlineLevel="0" collapsed="false">
      <c r="B94" s="21"/>
      <c r="C94" s="22"/>
      <c r="D94" s="23"/>
      <c r="E94" s="19" t="str">
        <f aca="false">IF(OR($C94="",$D94=""),"",$D94*IFERROR(SUMIFS(Ученики!$D$5:$D$44,Ученики!$B$5:$B$44,$C94),0))</f>
        <v/>
      </c>
      <c r="F94" s="24"/>
      <c r="G94" s="22"/>
    </row>
    <row r="95" customFormat="false" ht="15" hidden="false" customHeight="false" outlineLevel="0" collapsed="false">
      <c r="B95" s="21"/>
      <c r="C95" s="22"/>
      <c r="D95" s="23"/>
      <c r="E95" s="19" t="str">
        <f aca="false">IF(OR($C95="",$D95=""),"",$D95*IFERROR(SUMIFS(Ученики!$D$5:$D$44,Ученики!$B$5:$B$44,$C95),0))</f>
        <v/>
      </c>
      <c r="F95" s="24"/>
      <c r="G95" s="22"/>
    </row>
    <row r="96" customFormat="false" ht="15" hidden="false" customHeight="false" outlineLevel="0" collapsed="false">
      <c r="B96" s="21"/>
      <c r="C96" s="22"/>
      <c r="D96" s="23"/>
      <c r="E96" s="19" t="str">
        <f aca="false">IF(OR($C96="",$D96=""),"",$D96*IFERROR(SUMIFS(Ученики!$D$5:$D$44,Ученики!$B$5:$B$44,$C96),0))</f>
        <v/>
      </c>
      <c r="F96" s="24"/>
      <c r="G96" s="22"/>
    </row>
    <row r="97" customFormat="false" ht="15" hidden="false" customHeight="false" outlineLevel="0" collapsed="false">
      <c r="B97" s="21"/>
      <c r="C97" s="22"/>
      <c r="D97" s="23"/>
      <c r="E97" s="19" t="str">
        <f aca="false">IF(OR($C97="",$D97=""),"",$D97*IFERROR(SUMIFS(Ученики!$D$5:$D$44,Ученики!$B$5:$B$44,$C97),0))</f>
        <v/>
      </c>
      <c r="F97" s="24"/>
      <c r="G97" s="22"/>
    </row>
    <row r="98" customFormat="false" ht="15" hidden="false" customHeight="false" outlineLevel="0" collapsed="false">
      <c r="B98" s="21"/>
      <c r="C98" s="22"/>
      <c r="D98" s="23"/>
      <c r="E98" s="19" t="str">
        <f aca="false">IF(OR($C98="",$D98=""),"",$D98*IFERROR(SUMIFS(Ученики!$D$5:$D$44,Ученики!$B$5:$B$44,$C98),0))</f>
        <v/>
      </c>
      <c r="F98" s="24"/>
      <c r="G98" s="22"/>
    </row>
    <row r="99" customFormat="false" ht="15" hidden="false" customHeight="false" outlineLevel="0" collapsed="false">
      <c r="B99" s="21"/>
      <c r="C99" s="22"/>
      <c r="D99" s="23"/>
      <c r="E99" s="19" t="str">
        <f aca="false">IF(OR($C99="",$D99=""),"",$D99*IFERROR(SUMIFS(Ученики!$D$5:$D$44,Ученики!$B$5:$B$44,$C99),0))</f>
        <v/>
      </c>
      <c r="F99" s="24"/>
      <c r="G99" s="22"/>
    </row>
    <row r="100" customFormat="false" ht="15" hidden="false" customHeight="false" outlineLevel="0" collapsed="false">
      <c r="B100" s="21"/>
      <c r="C100" s="22"/>
      <c r="D100" s="23"/>
      <c r="E100" s="19" t="str">
        <f aca="false">IF(OR($C100="",$D100=""),"",$D100*IFERROR(SUMIFS(Ученики!$D$5:$D$44,Ученики!$B$5:$B$44,$C100),0))</f>
        <v/>
      </c>
      <c r="F100" s="24"/>
      <c r="G100" s="22"/>
    </row>
    <row r="101" customFormat="false" ht="15" hidden="false" customHeight="false" outlineLevel="0" collapsed="false">
      <c r="B101" s="21"/>
      <c r="C101" s="22"/>
      <c r="D101" s="23"/>
      <c r="E101" s="19" t="str">
        <f aca="false">IF(OR($C101="",$D101=""),"",$D101*IFERROR(SUMIFS(Ученики!$D$5:$D$44,Ученики!$B$5:$B$44,$C101),0))</f>
        <v/>
      </c>
      <c r="F101" s="24"/>
      <c r="G101" s="22"/>
    </row>
    <row r="102" customFormat="false" ht="15" hidden="false" customHeight="false" outlineLevel="0" collapsed="false">
      <c r="B102" s="21"/>
      <c r="C102" s="22"/>
      <c r="D102" s="23"/>
      <c r="E102" s="19" t="str">
        <f aca="false">IF(OR($C102="",$D102=""),"",$D102*IFERROR(SUMIFS(Ученики!$D$5:$D$44,Ученики!$B$5:$B$44,$C102),0))</f>
        <v/>
      </c>
      <c r="F102" s="24"/>
      <c r="G102" s="22"/>
    </row>
    <row r="103" customFormat="false" ht="15" hidden="false" customHeight="false" outlineLevel="0" collapsed="false">
      <c r="B103" s="21"/>
      <c r="C103" s="22"/>
      <c r="D103" s="23"/>
      <c r="E103" s="19" t="str">
        <f aca="false">IF(OR($C103="",$D103=""),"",$D103*IFERROR(SUMIFS(Ученики!$D$5:$D$44,Ученики!$B$5:$B$44,$C103),0))</f>
        <v/>
      </c>
      <c r="F103" s="24"/>
      <c r="G103" s="22"/>
    </row>
    <row r="104" customFormat="false" ht="15" hidden="false" customHeight="false" outlineLevel="0" collapsed="false">
      <c r="B104" s="21"/>
      <c r="C104" s="22"/>
      <c r="D104" s="23"/>
      <c r="E104" s="19" t="str">
        <f aca="false">IF(OR($C104="",$D104=""),"",$D104*IFERROR(SUMIFS(Ученики!$D$5:$D$44,Ученики!$B$5:$B$44,$C104),0))</f>
        <v/>
      </c>
      <c r="F104" s="24"/>
      <c r="G104" s="22"/>
    </row>
    <row r="105" customFormat="false" ht="15" hidden="false" customHeight="false" outlineLevel="0" collapsed="false">
      <c r="B105" s="21"/>
      <c r="C105" s="22"/>
      <c r="D105" s="23"/>
      <c r="E105" s="19" t="str">
        <f aca="false">IF(OR($C105="",$D105=""),"",$D105*IFERROR(SUMIFS(Ученики!$D$5:$D$44,Ученики!$B$5:$B$44,$C105),0))</f>
        <v/>
      </c>
      <c r="F105" s="24"/>
      <c r="G105" s="22"/>
    </row>
    <row r="106" customFormat="false" ht="15" hidden="false" customHeight="false" outlineLevel="0" collapsed="false">
      <c r="B106" s="21"/>
      <c r="C106" s="22"/>
      <c r="D106" s="23"/>
      <c r="E106" s="19" t="str">
        <f aca="false">IF(OR($C106="",$D106=""),"",$D106*IFERROR(SUMIFS(Ученики!$D$5:$D$44,Ученики!$B$5:$B$44,$C106),0))</f>
        <v/>
      </c>
      <c r="F106" s="24"/>
      <c r="G106" s="22"/>
    </row>
    <row r="107" customFormat="false" ht="15" hidden="false" customHeight="false" outlineLevel="0" collapsed="false">
      <c r="B107" s="21"/>
      <c r="C107" s="22"/>
      <c r="D107" s="23"/>
      <c r="E107" s="19" t="str">
        <f aca="false">IF(OR($C107="",$D107=""),"",$D107*IFERROR(SUMIFS(Ученики!$D$5:$D$44,Ученики!$B$5:$B$44,$C107),0))</f>
        <v/>
      </c>
      <c r="F107" s="24"/>
      <c r="G107" s="22"/>
    </row>
    <row r="108" customFormat="false" ht="15" hidden="false" customHeight="false" outlineLevel="0" collapsed="false">
      <c r="B108" s="21"/>
      <c r="C108" s="22"/>
      <c r="D108" s="23"/>
      <c r="E108" s="19" t="str">
        <f aca="false">IF(OR($C108="",$D108=""),"",$D108*IFERROR(SUMIFS(Ученики!$D$5:$D$44,Ученики!$B$5:$B$44,$C108),0))</f>
        <v/>
      </c>
      <c r="F108" s="24"/>
      <c r="G108" s="22"/>
    </row>
    <row r="109" customFormat="false" ht="15" hidden="false" customHeight="false" outlineLevel="0" collapsed="false">
      <c r="B109" s="21"/>
      <c r="C109" s="22"/>
      <c r="D109" s="23"/>
      <c r="E109" s="19" t="str">
        <f aca="false">IF(OR($C109="",$D109=""),"",$D109*IFERROR(SUMIFS(Ученики!$D$5:$D$44,Ученики!$B$5:$B$44,$C109),0))</f>
        <v/>
      </c>
      <c r="F109" s="24"/>
      <c r="G109" s="22"/>
    </row>
    <row r="110" customFormat="false" ht="15" hidden="false" customHeight="false" outlineLevel="0" collapsed="false">
      <c r="B110" s="21"/>
      <c r="C110" s="22"/>
      <c r="D110" s="23"/>
      <c r="E110" s="19" t="str">
        <f aca="false">IF(OR($C110="",$D110=""),"",$D110*IFERROR(SUMIFS(Ученики!$D$5:$D$44,Ученики!$B$5:$B$44,$C110),0))</f>
        <v/>
      </c>
      <c r="F110" s="24"/>
      <c r="G110" s="22"/>
    </row>
    <row r="111" customFormat="false" ht="15" hidden="false" customHeight="false" outlineLevel="0" collapsed="false">
      <c r="B111" s="21"/>
      <c r="C111" s="22"/>
      <c r="D111" s="23"/>
      <c r="E111" s="19" t="str">
        <f aca="false">IF(OR($C111="",$D111=""),"",$D111*IFERROR(SUMIFS(Ученики!$D$5:$D$44,Ученики!$B$5:$B$44,$C111),0))</f>
        <v/>
      </c>
      <c r="F111" s="24"/>
      <c r="G111" s="22"/>
    </row>
    <row r="112" customFormat="false" ht="15" hidden="false" customHeight="false" outlineLevel="0" collapsed="false">
      <c r="B112" s="21"/>
      <c r="C112" s="22"/>
      <c r="D112" s="23"/>
      <c r="E112" s="19" t="str">
        <f aca="false">IF(OR($C112="",$D112=""),"",$D112*IFERROR(SUMIFS(Ученики!$D$5:$D$44,Ученики!$B$5:$B$44,$C112),0))</f>
        <v/>
      </c>
      <c r="F112" s="24"/>
      <c r="G112" s="22"/>
    </row>
    <row r="113" customFormat="false" ht="15" hidden="false" customHeight="false" outlineLevel="0" collapsed="false">
      <c r="B113" s="21"/>
      <c r="C113" s="22"/>
      <c r="D113" s="23"/>
      <c r="E113" s="19" t="str">
        <f aca="false">IF(OR($C113="",$D113=""),"",$D113*IFERROR(SUMIFS(Ученики!$D$5:$D$44,Ученики!$B$5:$B$44,$C113),0))</f>
        <v/>
      </c>
      <c r="F113" s="24"/>
      <c r="G113" s="22"/>
    </row>
    <row r="114" customFormat="false" ht="15" hidden="false" customHeight="false" outlineLevel="0" collapsed="false">
      <c r="B114" s="21"/>
      <c r="C114" s="22"/>
      <c r="D114" s="23"/>
      <c r="E114" s="19" t="str">
        <f aca="false">IF(OR($C114="",$D114=""),"",$D114*IFERROR(SUMIFS(Ученики!$D$5:$D$44,Ученики!$B$5:$B$44,$C114),0))</f>
        <v/>
      </c>
      <c r="F114" s="24"/>
      <c r="G114" s="22"/>
    </row>
    <row r="115" customFormat="false" ht="15" hidden="false" customHeight="false" outlineLevel="0" collapsed="false">
      <c r="B115" s="21"/>
      <c r="C115" s="22"/>
      <c r="D115" s="23"/>
      <c r="E115" s="19" t="str">
        <f aca="false">IF(OR($C115="",$D115=""),"",$D115*IFERROR(SUMIFS(Ученики!$D$5:$D$44,Ученики!$B$5:$B$44,$C115),0))</f>
        <v/>
      </c>
      <c r="F115" s="24"/>
      <c r="G115" s="22"/>
    </row>
    <row r="116" customFormat="false" ht="15" hidden="false" customHeight="false" outlineLevel="0" collapsed="false">
      <c r="B116" s="21"/>
      <c r="C116" s="22"/>
      <c r="D116" s="23"/>
      <c r="E116" s="19" t="str">
        <f aca="false">IF(OR($C116="",$D116=""),"",$D116*IFERROR(SUMIFS(Ученики!$D$5:$D$44,Ученики!$B$5:$B$44,$C116),0))</f>
        <v/>
      </c>
      <c r="F116" s="24"/>
      <c r="G116" s="22"/>
    </row>
    <row r="117" customFormat="false" ht="15" hidden="false" customHeight="false" outlineLevel="0" collapsed="false">
      <c r="B117" s="21"/>
      <c r="C117" s="22"/>
      <c r="D117" s="23"/>
      <c r="E117" s="19" t="str">
        <f aca="false">IF(OR($C117="",$D117=""),"",$D117*IFERROR(SUMIFS(Ученики!$D$5:$D$44,Ученики!$B$5:$B$44,$C117),0))</f>
        <v/>
      </c>
      <c r="F117" s="24"/>
      <c r="G117" s="22"/>
    </row>
    <row r="118" customFormat="false" ht="15" hidden="false" customHeight="false" outlineLevel="0" collapsed="false">
      <c r="B118" s="21"/>
      <c r="C118" s="22"/>
      <c r="D118" s="23"/>
      <c r="E118" s="19" t="str">
        <f aca="false">IF(OR($C118="",$D118=""),"",$D118*IFERROR(SUMIFS(Ученики!$D$5:$D$44,Ученики!$B$5:$B$44,$C118),0))</f>
        <v/>
      </c>
      <c r="F118" s="24"/>
      <c r="G118" s="22"/>
    </row>
    <row r="119" customFormat="false" ht="15" hidden="false" customHeight="false" outlineLevel="0" collapsed="false">
      <c r="B119" s="21"/>
      <c r="C119" s="22"/>
      <c r="D119" s="23"/>
      <c r="E119" s="19" t="str">
        <f aca="false">IF(OR($C119="",$D119=""),"",$D119*IFERROR(SUMIFS(Ученики!$D$5:$D$44,Ученики!$B$5:$B$44,$C119),0))</f>
        <v/>
      </c>
      <c r="F119" s="24"/>
      <c r="G119" s="22"/>
    </row>
    <row r="120" customFormat="false" ht="15" hidden="false" customHeight="false" outlineLevel="0" collapsed="false">
      <c r="B120" s="21"/>
      <c r="C120" s="22"/>
      <c r="D120" s="23"/>
      <c r="E120" s="19" t="str">
        <f aca="false">IF(OR($C120="",$D120=""),"",$D120*IFERROR(SUMIFS(Ученики!$D$5:$D$44,Ученики!$B$5:$B$44,$C120),0))</f>
        <v/>
      </c>
      <c r="F120" s="24"/>
      <c r="G120" s="22"/>
    </row>
    <row r="121" customFormat="false" ht="15" hidden="false" customHeight="false" outlineLevel="0" collapsed="false">
      <c r="B121" s="21"/>
      <c r="C121" s="22"/>
      <c r="D121" s="23"/>
      <c r="E121" s="19" t="str">
        <f aca="false">IF(OR($C121="",$D121=""),"",$D121*IFERROR(SUMIFS(Ученики!$D$5:$D$44,Ученики!$B$5:$B$44,$C121),0))</f>
        <v/>
      </c>
      <c r="F121" s="24"/>
      <c r="G121" s="22"/>
    </row>
    <row r="122" customFormat="false" ht="15" hidden="false" customHeight="false" outlineLevel="0" collapsed="false">
      <c r="B122" s="21"/>
      <c r="C122" s="22"/>
      <c r="D122" s="23"/>
      <c r="E122" s="19" t="str">
        <f aca="false">IF(OR($C122="",$D122=""),"",$D122*IFERROR(SUMIFS(Ученики!$D$5:$D$44,Ученики!$B$5:$B$44,$C122),0))</f>
        <v/>
      </c>
      <c r="F122" s="24"/>
      <c r="G122" s="22"/>
    </row>
    <row r="123" customFormat="false" ht="15" hidden="false" customHeight="false" outlineLevel="0" collapsed="false">
      <c r="B123" s="21"/>
      <c r="C123" s="22"/>
      <c r="D123" s="23"/>
      <c r="E123" s="19" t="str">
        <f aca="false">IF(OR($C123="",$D123=""),"",$D123*IFERROR(SUMIFS(Ученики!$D$5:$D$44,Ученики!$B$5:$B$44,$C123),0))</f>
        <v/>
      </c>
      <c r="F123" s="24"/>
      <c r="G123" s="22"/>
    </row>
    <row r="124" customFormat="false" ht="15" hidden="false" customHeight="false" outlineLevel="0" collapsed="false">
      <c r="B124" s="21"/>
      <c r="C124" s="22"/>
      <c r="D124" s="23"/>
      <c r="E124" s="19" t="str">
        <f aca="false">IF(OR($C124="",$D124=""),"",$D124*IFERROR(SUMIFS(Ученики!$D$5:$D$44,Ученики!$B$5:$B$44,$C124),0))</f>
        <v/>
      </c>
      <c r="F124" s="24"/>
      <c r="G124" s="22"/>
    </row>
    <row r="125" customFormat="false" ht="15" hidden="false" customHeight="false" outlineLevel="0" collapsed="false">
      <c r="B125" s="21"/>
      <c r="C125" s="22"/>
      <c r="D125" s="23"/>
      <c r="E125" s="19" t="str">
        <f aca="false">IF(OR($C125="",$D125=""),"",$D125*IFERROR(SUMIFS(Ученики!$D$5:$D$44,Ученики!$B$5:$B$44,$C125),0))</f>
        <v/>
      </c>
      <c r="F125" s="24"/>
      <c r="G125" s="22"/>
    </row>
    <row r="126" customFormat="false" ht="15" hidden="false" customHeight="false" outlineLevel="0" collapsed="false">
      <c r="B126" s="21"/>
      <c r="C126" s="22"/>
      <c r="D126" s="23"/>
      <c r="E126" s="19" t="str">
        <f aca="false">IF(OR($C126="",$D126=""),"",$D126*IFERROR(SUMIFS(Ученики!$D$5:$D$44,Ученики!$B$5:$B$44,$C126),0))</f>
        <v/>
      </c>
      <c r="F126" s="24"/>
      <c r="G126" s="22"/>
    </row>
    <row r="127" customFormat="false" ht="15" hidden="false" customHeight="false" outlineLevel="0" collapsed="false">
      <c r="B127" s="21"/>
      <c r="C127" s="22"/>
      <c r="D127" s="23"/>
      <c r="E127" s="19" t="str">
        <f aca="false">IF(OR($C127="",$D127=""),"",$D127*IFERROR(SUMIFS(Ученики!$D$5:$D$44,Ученики!$B$5:$B$44,$C127),0))</f>
        <v/>
      </c>
      <c r="F127" s="24"/>
      <c r="G127" s="22"/>
    </row>
    <row r="128" customFormat="false" ht="15" hidden="false" customHeight="false" outlineLevel="0" collapsed="false">
      <c r="B128" s="21"/>
      <c r="C128" s="22"/>
      <c r="D128" s="23"/>
      <c r="E128" s="19" t="str">
        <f aca="false">IF(OR($C128="",$D128=""),"",$D128*IFERROR(SUMIFS(Ученики!$D$5:$D$44,Ученики!$B$5:$B$44,$C128),0))</f>
        <v/>
      </c>
      <c r="F128" s="24"/>
      <c r="G128" s="22"/>
    </row>
    <row r="129" customFormat="false" ht="15" hidden="false" customHeight="false" outlineLevel="0" collapsed="false">
      <c r="B129" s="21"/>
      <c r="C129" s="22"/>
      <c r="D129" s="23"/>
      <c r="E129" s="19" t="str">
        <f aca="false">IF(OR($C129="",$D129=""),"",$D129*IFERROR(SUMIFS(Ученики!$D$5:$D$44,Ученики!$B$5:$B$44,$C129),0))</f>
        <v/>
      </c>
      <c r="F129" s="24"/>
      <c r="G129" s="22"/>
    </row>
    <row r="130" customFormat="false" ht="15" hidden="false" customHeight="false" outlineLevel="0" collapsed="false">
      <c r="B130" s="21"/>
      <c r="C130" s="22"/>
      <c r="D130" s="23"/>
      <c r="E130" s="19" t="str">
        <f aca="false">IF(OR($C130="",$D130=""),"",$D130*IFERROR(SUMIFS(Ученики!$D$5:$D$44,Ученики!$B$5:$B$44,$C130),0))</f>
        <v/>
      </c>
      <c r="F130" s="24"/>
      <c r="G130" s="22"/>
    </row>
    <row r="131" customFormat="false" ht="15" hidden="false" customHeight="false" outlineLevel="0" collapsed="false">
      <c r="B131" s="21"/>
      <c r="C131" s="22"/>
      <c r="D131" s="23"/>
      <c r="E131" s="19" t="str">
        <f aca="false">IF(OR($C131="",$D131=""),"",$D131*IFERROR(SUMIFS(Ученики!$D$5:$D$44,Ученики!$B$5:$B$44,$C131),0))</f>
        <v/>
      </c>
      <c r="F131" s="24"/>
      <c r="G131" s="22"/>
    </row>
    <row r="132" customFormat="false" ht="15" hidden="false" customHeight="false" outlineLevel="0" collapsed="false">
      <c r="B132" s="21"/>
      <c r="C132" s="22"/>
      <c r="D132" s="23"/>
      <c r="E132" s="19" t="str">
        <f aca="false">IF(OR($C132="",$D132=""),"",$D132*IFERROR(SUMIFS(Ученики!$D$5:$D$44,Ученики!$B$5:$B$44,$C132),0))</f>
        <v/>
      </c>
      <c r="F132" s="24"/>
      <c r="G132" s="22"/>
    </row>
    <row r="133" customFormat="false" ht="15" hidden="false" customHeight="false" outlineLevel="0" collapsed="false">
      <c r="B133" s="21"/>
      <c r="C133" s="22"/>
      <c r="D133" s="23"/>
      <c r="E133" s="19" t="str">
        <f aca="false">IF(OR($C133="",$D133=""),"",$D133*IFERROR(SUMIFS(Ученики!$D$5:$D$44,Ученики!$B$5:$B$44,$C133),0))</f>
        <v/>
      </c>
      <c r="F133" s="24"/>
      <c r="G133" s="22"/>
    </row>
    <row r="134" customFormat="false" ht="15" hidden="false" customHeight="false" outlineLevel="0" collapsed="false">
      <c r="B134" s="21"/>
      <c r="C134" s="22"/>
      <c r="D134" s="23"/>
      <c r="E134" s="19" t="str">
        <f aca="false">IF(OR($C134="",$D134=""),"",$D134*IFERROR(SUMIFS(Ученики!$D$5:$D$44,Ученики!$B$5:$B$44,$C134),0))</f>
        <v/>
      </c>
      <c r="F134" s="24"/>
      <c r="G134" s="22"/>
    </row>
    <row r="135" customFormat="false" ht="15" hidden="false" customHeight="false" outlineLevel="0" collapsed="false">
      <c r="B135" s="21"/>
      <c r="C135" s="22"/>
      <c r="D135" s="23"/>
      <c r="E135" s="19" t="str">
        <f aca="false">IF(OR($C135="",$D135=""),"",$D135*IFERROR(SUMIFS(Ученики!$D$5:$D$44,Ученики!$B$5:$B$44,$C135),0))</f>
        <v/>
      </c>
      <c r="F135" s="24"/>
      <c r="G135" s="22"/>
    </row>
    <row r="136" customFormat="false" ht="15" hidden="false" customHeight="false" outlineLevel="0" collapsed="false">
      <c r="B136" s="21"/>
      <c r="C136" s="22"/>
      <c r="D136" s="23"/>
      <c r="E136" s="19" t="str">
        <f aca="false">IF(OR($C136="",$D136=""),"",$D136*IFERROR(SUMIFS(Ученики!$D$5:$D$44,Ученики!$B$5:$B$44,$C136),0))</f>
        <v/>
      </c>
      <c r="F136" s="24"/>
      <c r="G136" s="22"/>
    </row>
    <row r="137" customFormat="false" ht="15" hidden="false" customHeight="false" outlineLevel="0" collapsed="false">
      <c r="B137" s="21"/>
      <c r="C137" s="22"/>
      <c r="D137" s="23"/>
      <c r="E137" s="19" t="str">
        <f aca="false">IF(OR($C137="",$D137=""),"",$D137*IFERROR(SUMIFS(Ученики!$D$5:$D$44,Ученики!$B$5:$B$44,$C137),0))</f>
        <v/>
      </c>
      <c r="F137" s="24"/>
      <c r="G137" s="22"/>
    </row>
    <row r="138" customFormat="false" ht="15" hidden="false" customHeight="false" outlineLevel="0" collapsed="false">
      <c r="B138" s="21"/>
      <c r="C138" s="22"/>
      <c r="D138" s="23"/>
      <c r="E138" s="19" t="str">
        <f aca="false">IF(OR($C138="",$D138=""),"",$D138*IFERROR(SUMIFS(Ученики!$D$5:$D$44,Ученики!$B$5:$B$44,$C138),0))</f>
        <v/>
      </c>
      <c r="F138" s="24"/>
      <c r="G138" s="22"/>
    </row>
    <row r="139" customFormat="false" ht="15" hidden="false" customHeight="false" outlineLevel="0" collapsed="false">
      <c r="B139" s="21"/>
      <c r="C139" s="22"/>
      <c r="D139" s="23"/>
      <c r="E139" s="19" t="str">
        <f aca="false">IF(OR($C139="",$D139=""),"",$D139*IFERROR(SUMIFS(Ученики!$D$5:$D$44,Ученики!$B$5:$B$44,$C139),0))</f>
        <v/>
      </c>
      <c r="F139" s="24"/>
      <c r="G139" s="22"/>
    </row>
    <row r="140" customFormat="false" ht="15" hidden="false" customHeight="false" outlineLevel="0" collapsed="false">
      <c r="B140" s="21"/>
      <c r="C140" s="22"/>
      <c r="D140" s="23"/>
      <c r="E140" s="19" t="str">
        <f aca="false">IF(OR($C140="",$D140=""),"",$D140*IFERROR(SUMIFS(Ученики!$D$5:$D$44,Ученики!$B$5:$B$44,$C140),0))</f>
        <v/>
      </c>
      <c r="F140" s="24"/>
      <c r="G140" s="22"/>
    </row>
    <row r="141" customFormat="false" ht="15" hidden="false" customHeight="false" outlineLevel="0" collapsed="false">
      <c r="B141" s="21"/>
      <c r="C141" s="22"/>
      <c r="D141" s="23"/>
      <c r="E141" s="19" t="str">
        <f aca="false">IF(OR($C141="",$D141=""),"",$D141*IFERROR(SUMIFS(Ученики!$D$5:$D$44,Ученики!$B$5:$B$44,$C141),0))</f>
        <v/>
      </c>
      <c r="F141" s="24"/>
      <c r="G141" s="22"/>
    </row>
    <row r="142" customFormat="false" ht="15" hidden="false" customHeight="false" outlineLevel="0" collapsed="false">
      <c r="B142" s="21"/>
      <c r="C142" s="22"/>
      <c r="D142" s="23"/>
      <c r="E142" s="19" t="str">
        <f aca="false">IF(OR($C142="",$D142=""),"",$D142*IFERROR(SUMIFS(Ученики!$D$5:$D$44,Ученики!$B$5:$B$44,$C142),0))</f>
        <v/>
      </c>
      <c r="F142" s="24"/>
      <c r="G142" s="22"/>
    </row>
    <row r="143" customFormat="false" ht="15" hidden="false" customHeight="false" outlineLevel="0" collapsed="false">
      <c r="B143" s="21"/>
      <c r="C143" s="22"/>
      <c r="D143" s="23"/>
      <c r="E143" s="19" t="str">
        <f aca="false">IF(OR($C143="",$D143=""),"",$D143*IFERROR(SUMIFS(Ученики!$D$5:$D$44,Ученики!$B$5:$B$44,$C143),0))</f>
        <v/>
      </c>
      <c r="F143" s="24"/>
      <c r="G143" s="22"/>
    </row>
    <row r="144" customFormat="false" ht="15" hidden="false" customHeight="false" outlineLevel="0" collapsed="false">
      <c r="B144" s="21"/>
      <c r="C144" s="22"/>
      <c r="D144" s="23"/>
      <c r="E144" s="19" t="str">
        <f aca="false">IF(OR($C144="",$D144=""),"",$D144*IFERROR(SUMIFS(Ученики!$D$5:$D$44,Ученики!$B$5:$B$44,$C144),0))</f>
        <v/>
      </c>
      <c r="F144" s="24"/>
      <c r="G144" s="22"/>
    </row>
    <row r="145" customFormat="false" ht="15" hidden="false" customHeight="false" outlineLevel="0" collapsed="false">
      <c r="B145" s="21"/>
      <c r="C145" s="22"/>
      <c r="D145" s="23"/>
      <c r="E145" s="19" t="str">
        <f aca="false">IF(OR($C145="",$D145=""),"",$D145*IFERROR(SUMIFS(Ученики!$D$5:$D$44,Ученики!$B$5:$B$44,$C145),0))</f>
        <v/>
      </c>
      <c r="F145" s="24"/>
      <c r="G145" s="22"/>
    </row>
    <row r="146" customFormat="false" ht="15" hidden="false" customHeight="false" outlineLevel="0" collapsed="false">
      <c r="B146" s="21"/>
      <c r="C146" s="22"/>
      <c r="D146" s="23"/>
      <c r="E146" s="19" t="str">
        <f aca="false">IF(OR($C146="",$D146=""),"",$D146*IFERROR(SUMIFS(Ученики!$D$5:$D$44,Ученики!$B$5:$B$44,$C146),0))</f>
        <v/>
      </c>
      <c r="F146" s="24"/>
      <c r="G146" s="22"/>
    </row>
    <row r="147" customFormat="false" ht="15" hidden="false" customHeight="false" outlineLevel="0" collapsed="false">
      <c r="B147" s="21"/>
      <c r="C147" s="22"/>
      <c r="D147" s="23"/>
      <c r="E147" s="19" t="str">
        <f aca="false">IF(OR($C147="",$D147=""),"",$D147*IFERROR(SUMIFS(Ученики!$D$5:$D$44,Ученики!$B$5:$B$44,$C147),0))</f>
        <v/>
      </c>
      <c r="F147" s="24"/>
      <c r="G147" s="22"/>
    </row>
    <row r="148" customFormat="false" ht="15" hidden="false" customHeight="false" outlineLevel="0" collapsed="false">
      <c r="B148" s="21"/>
      <c r="C148" s="22"/>
      <c r="D148" s="23"/>
      <c r="E148" s="19" t="str">
        <f aca="false">IF(OR($C148="",$D148=""),"",$D148*IFERROR(SUMIFS(Ученики!$D$5:$D$44,Ученики!$B$5:$B$44,$C148),0))</f>
        <v/>
      </c>
      <c r="F148" s="24"/>
      <c r="G148" s="22"/>
    </row>
    <row r="149" customFormat="false" ht="15" hidden="false" customHeight="false" outlineLevel="0" collapsed="false">
      <c r="B149" s="21"/>
      <c r="C149" s="22"/>
      <c r="D149" s="23"/>
      <c r="E149" s="19" t="str">
        <f aca="false">IF(OR($C149="",$D149=""),"",$D149*IFERROR(SUMIFS(Ученики!$D$5:$D$44,Ученики!$B$5:$B$44,$C149),0))</f>
        <v/>
      </c>
      <c r="F149" s="24"/>
      <c r="G149" s="22"/>
    </row>
    <row r="150" customFormat="false" ht="15" hidden="false" customHeight="false" outlineLevel="0" collapsed="false">
      <c r="B150" s="21"/>
      <c r="C150" s="22"/>
      <c r="D150" s="23"/>
      <c r="E150" s="19" t="str">
        <f aca="false">IF(OR($C150="",$D150=""),"",$D150*IFERROR(SUMIFS(Ученики!$D$5:$D$44,Ученики!$B$5:$B$44,$C150),0))</f>
        <v/>
      </c>
      <c r="F150" s="24"/>
      <c r="G150" s="22"/>
    </row>
    <row r="151" customFormat="false" ht="15" hidden="false" customHeight="false" outlineLevel="0" collapsed="false">
      <c r="B151" s="21"/>
      <c r="C151" s="22"/>
      <c r="D151" s="23"/>
      <c r="E151" s="19" t="str">
        <f aca="false">IF(OR($C151="",$D151=""),"",$D151*IFERROR(SUMIFS(Ученики!$D$5:$D$44,Ученики!$B$5:$B$44,$C151),0))</f>
        <v/>
      </c>
      <c r="F151" s="24"/>
      <c r="G151" s="22"/>
    </row>
    <row r="152" customFormat="false" ht="15" hidden="false" customHeight="false" outlineLevel="0" collapsed="false">
      <c r="B152" s="21"/>
      <c r="C152" s="22"/>
      <c r="D152" s="23"/>
      <c r="E152" s="19" t="str">
        <f aca="false">IF(OR($C152="",$D152=""),"",$D152*IFERROR(SUMIFS(Ученики!$D$5:$D$44,Ученики!$B$5:$B$44,$C152),0))</f>
        <v/>
      </c>
      <c r="F152" s="24"/>
      <c r="G152" s="22"/>
    </row>
    <row r="153" customFormat="false" ht="15" hidden="false" customHeight="false" outlineLevel="0" collapsed="false">
      <c r="B153" s="21"/>
      <c r="C153" s="22"/>
      <c r="D153" s="23"/>
      <c r="E153" s="19" t="str">
        <f aca="false">IF(OR($C153="",$D153=""),"",$D153*IFERROR(SUMIFS(Ученики!$D$5:$D$44,Ученики!$B$5:$B$44,$C153),0))</f>
        <v/>
      </c>
      <c r="F153" s="24"/>
      <c r="G153" s="22"/>
    </row>
    <row r="154" customFormat="false" ht="15" hidden="false" customHeight="false" outlineLevel="0" collapsed="false">
      <c r="B154" s="21"/>
      <c r="C154" s="22"/>
      <c r="D154" s="23"/>
      <c r="E154" s="19" t="str">
        <f aca="false">IF(OR($C154="",$D154=""),"",$D154*IFERROR(SUMIFS(Ученики!$D$5:$D$44,Ученики!$B$5:$B$44,$C154),0))</f>
        <v/>
      </c>
      <c r="F154" s="24"/>
      <c r="G154" s="22"/>
    </row>
    <row r="155" customFormat="false" ht="15" hidden="false" customHeight="false" outlineLevel="0" collapsed="false">
      <c r="B155" s="21"/>
      <c r="C155" s="22"/>
      <c r="D155" s="23"/>
      <c r="E155" s="19" t="str">
        <f aca="false">IF(OR($C155="",$D155=""),"",$D155*IFERROR(SUMIFS(Ученики!$D$5:$D$44,Ученики!$B$5:$B$44,$C155),0))</f>
        <v/>
      </c>
      <c r="F155" s="24"/>
      <c r="G155" s="22"/>
    </row>
    <row r="156" customFormat="false" ht="15" hidden="false" customHeight="false" outlineLevel="0" collapsed="false">
      <c r="B156" s="21"/>
      <c r="C156" s="22"/>
      <c r="D156" s="23"/>
      <c r="E156" s="19" t="str">
        <f aca="false">IF(OR($C156="",$D156=""),"",$D156*IFERROR(SUMIFS(Ученики!$D$5:$D$44,Ученики!$B$5:$B$44,$C156),0))</f>
        <v/>
      </c>
      <c r="F156" s="24"/>
      <c r="G156" s="22"/>
    </row>
    <row r="157" customFormat="false" ht="15" hidden="false" customHeight="false" outlineLevel="0" collapsed="false">
      <c r="B157" s="21"/>
      <c r="C157" s="22"/>
      <c r="D157" s="23"/>
      <c r="E157" s="19" t="str">
        <f aca="false">IF(OR($C157="",$D157=""),"",$D157*IFERROR(SUMIFS(Ученики!$D$5:$D$44,Ученики!$B$5:$B$44,$C157),0))</f>
        <v/>
      </c>
      <c r="F157" s="24"/>
      <c r="G157" s="22"/>
    </row>
    <row r="158" customFormat="false" ht="15" hidden="false" customHeight="false" outlineLevel="0" collapsed="false">
      <c r="B158" s="21"/>
      <c r="C158" s="22"/>
      <c r="D158" s="23"/>
      <c r="E158" s="19" t="str">
        <f aca="false">IF(OR($C158="",$D158=""),"",$D158*IFERROR(SUMIFS(Ученики!$D$5:$D$44,Ученики!$B$5:$B$44,$C158),0))</f>
        <v/>
      </c>
      <c r="F158" s="24"/>
      <c r="G158" s="22"/>
    </row>
    <row r="159" customFormat="false" ht="15" hidden="false" customHeight="false" outlineLevel="0" collapsed="false">
      <c r="B159" s="21"/>
      <c r="C159" s="22"/>
      <c r="D159" s="23"/>
      <c r="E159" s="19" t="str">
        <f aca="false">IF(OR($C159="",$D159=""),"",$D159*IFERROR(SUMIFS(Ученики!$D$5:$D$44,Ученики!$B$5:$B$44,$C159),0))</f>
        <v/>
      </c>
      <c r="F159" s="24"/>
      <c r="G159" s="22"/>
    </row>
    <row r="160" customFormat="false" ht="15" hidden="false" customHeight="false" outlineLevel="0" collapsed="false">
      <c r="B160" s="21"/>
      <c r="C160" s="22"/>
      <c r="D160" s="23"/>
      <c r="E160" s="19" t="str">
        <f aca="false">IF(OR($C160="",$D160=""),"",$D160*IFERROR(SUMIFS(Ученики!$D$5:$D$44,Ученики!$B$5:$B$44,$C160),0))</f>
        <v/>
      </c>
      <c r="F160" s="24"/>
      <c r="G160" s="22"/>
    </row>
    <row r="161" customFormat="false" ht="15" hidden="false" customHeight="false" outlineLevel="0" collapsed="false">
      <c r="B161" s="21"/>
      <c r="C161" s="22"/>
      <c r="D161" s="23"/>
      <c r="E161" s="19" t="str">
        <f aca="false">IF(OR($C161="",$D161=""),"",$D161*IFERROR(SUMIFS(Ученики!$D$5:$D$44,Ученики!$B$5:$B$44,$C161),0))</f>
        <v/>
      </c>
      <c r="F161" s="24"/>
      <c r="G161" s="22"/>
    </row>
    <row r="162" customFormat="false" ht="15" hidden="false" customHeight="false" outlineLevel="0" collapsed="false">
      <c r="B162" s="21"/>
      <c r="C162" s="22"/>
      <c r="D162" s="23"/>
      <c r="E162" s="19" t="str">
        <f aca="false">IF(OR($C162="",$D162=""),"",$D162*IFERROR(SUMIFS(Ученики!$D$5:$D$44,Ученики!$B$5:$B$44,$C162),0))</f>
        <v/>
      </c>
      <c r="F162" s="24"/>
      <c r="G162" s="22"/>
    </row>
    <row r="163" customFormat="false" ht="15" hidden="false" customHeight="false" outlineLevel="0" collapsed="false">
      <c r="B163" s="21"/>
      <c r="C163" s="22"/>
      <c r="D163" s="23"/>
      <c r="E163" s="19" t="str">
        <f aca="false">IF(OR($C163="",$D163=""),"",$D163*IFERROR(SUMIFS(Ученики!$D$5:$D$44,Ученики!$B$5:$B$44,$C163),0))</f>
        <v/>
      </c>
      <c r="F163" s="24"/>
      <c r="G163" s="22"/>
    </row>
    <row r="164" customFormat="false" ht="15" hidden="false" customHeight="false" outlineLevel="0" collapsed="false">
      <c r="B164" s="21"/>
      <c r="C164" s="22"/>
      <c r="D164" s="23"/>
      <c r="E164" s="19" t="str">
        <f aca="false">IF(OR($C164="",$D164=""),"",$D164*IFERROR(SUMIFS(Ученики!$D$5:$D$44,Ученики!$B$5:$B$44,$C164),0))</f>
        <v/>
      </c>
      <c r="F164" s="24"/>
      <c r="G164" s="22"/>
    </row>
    <row r="165" customFormat="false" ht="15" hidden="false" customHeight="false" outlineLevel="0" collapsed="false">
      <c r="B165" s="21"/>
      <c r="C165" s="22"/>
      <c r="D165" s="23"/>
      <c r="E165" s="19" t="str">
        <f aca="false">IF(OR($C165="",$D165=""),"",$D165*IFERROR(SUMIFS(Ученики!$D$5:$D$44,Ученики!$B$5:$B$44,$C165),0))</f>
        <v/>
      </c>
      <c r="F165" s="24"/>
      <c r="G165" s="22"/>
    </row>
    <row r="166" customFormat="false" ht="15" hidden="false" customHeight="false" outlineLevel="0" collapsed="false">
      <c r="B166" s="21"/>
      <c r="C166" s="22"/>
      <c r="D166" s="23"/>
      <c r="E166" s="19" t="str">
        <f aca="false">IF(OR($C166="",$D166=""),"",$D166*IFERROR(SUMIFS(Ученики!$D$5:$D$44,Ученики!$B$5:$B$44,$C166),0))</f>
        <v/>
      </c>
      <c r="F166" s="24"/>
      <c r="G166" s="22"/>
    </row>
    <row r="167" customFormat="false" ht="15" hidden="false" customHeight="false" outlineLevel="0" collapsed="false">
      <c r="B167" s="21"/>
      <c r="C167" s="22"/>
      <c r="D167" s="23"/>
      <c r="E167" s="19" t="str">
        <f aca="false">IF(OR($C167="",$D167=""),"",$D167*IFERROR(SUMIFS(Ученики!$D$5:$D$44,Ученики!$B$5:$B$44,$C167),0))</f>
        <v/>
      </c>
      <c r="F167" s="24"/>
      <c r="G167" s="22"/>
    </row>
    <row r="168" customFormat="false" ht="15" hidden="false" customHeight="false" outlineLevel="0" collapsed="false">
      <c r="B168" s="21"/>
      <c r="C168" s="22"/>
      <c r="D168" s="23"/>
      <c r="E168" s="19" t="str">
        <f aca="false">IF(OR($C168="",$D168=""),"",$D168*IFERROR(SUMIFS(Ученики!$D$5:$D$44,Ученики!$B$5:$B$44,$C168),0))</f>
        <v/>
      </c>
      <c r="F168" s="24"/>
      <c r="G168" s="22"/>
    </row>
    <row r="169" customFormat="false" ht="15" hidden="false" customHeight="false" outlineLevel="0" collapsed="false">
      <c r="B169" s="21"/>
      <c r="C169" s="22"/>
      <c r="D169" s="23"/>
      <c r="E169" s="19" t="str">
        <f aca="false">IF(OR($C169="",$D169=""),"",$D169*IFERROR(SUMIFS(Ученики!$D$5:$D$44,Ученики!$B$5:$B$44,$C169),0))</f>
        <v/>
      </c>
      <c r="F169" s="24"/>
      <c r="G169" s="22"/>
    </row>
    <row r="170" customFormat="false" ht="15" hidden="false" customHeight="false" outlineLevel="0" collapsed="false">
      <c r="B170" s="21"/>
      <c r="C170" s="22"/>
      <c r="D170" s="23"/>
      <c r="E170" s="19" t="str">
        <f aca="false">IF(OR($C170="",$D170=""),"",$D170*IFERROR(SUMIFS(Ученики!$D$5:$D$44,Ученики!$B$5:$B$44,$C170),0))</f>
        <v/>
      </c>
      <c r="F170" s="24"/>
      <c r="G170" s="22"/>
    </row>
    <row r="171" customFormat="false" ht="15" hidden="false" customHeight="false" outlineLevel="0" collapsed="false">
      <c r="B171" s="21"/>
      <c r="C171" s="22"/>
      <c r="D171" s="23"/>
      <c r="E171" s="19" t="str">
        <f aca="false">IF(OR($C171="",$D171=""),"",$D171*IFERROR(SUMIFS(Ученики!$D$5:$D$44,Ученики!$B$5:$B$44,$C171),0))</f>
        <v/>
      </c>
      <c r="F171" s="24"/>
      <c r="G171" s="22"/>
    </row>
    <row r="172" customFormat="false" ht="15" hidden="false" customHeight="false" outlineLevel="0" collapsed="false">
      <c r="B172" s="21"/>
      <c r="C172" s="22"/>
      <c r="D172" s="23"/>
      <c r="E172" s="19" t="str">
        <f aca="false">IF(OR($C172="",$D172=""),"",$D172*IFERROR(SUMIFS(Ученики!$D$5:$D$44,Ученики!$B$5:$B$44,$C172),0))</f>
        <v/>
      </c>
      <c r="F172" s="24"/>
      <c r="G172" s="22"/>
    </row>
    <row r="173" customFormat="false" ht="15" hidden="false" customHeight="false" outlineLevel="0" collapsed="false">
      <c r="B173" s="21"/>
      <c r="C173" s="22"/>
      <c r="D173" s="23"/>
      <c r="E173" s="19" t="str">
        <f aca="false">IF(OR($C173="",$D173=""),"",$D173*IFERROR(SUMIFS(Ученики!$D$5:$D$44,Ученики!$B$5:$B$44,$C173),0))</f>
        <v/>
      </c>
      <c r="F173" s="24"/>
      <c r="G173" s="22"/>
    </row>
    <row r="174" customFormat="false" ht="15" hidden="false" customHeight="false" outlineLevel="0" collapsed="false">
      <c r="B174" s="21"/>
      <c r="C174" s="22"/>
      <c r="D174" s="23"/>
      <c r="E174" s="19" t="str">
        <f aca="false">IF(OR($C174="",$D174=""),"",$D174*IFERROR(SUMIFS(Ученики!$D$5:$D$44,Ученики!$B$5:$B$44,$C174),0))</f>
        <v/>
      </c>
      <c r="F174" s="24"/>
      <c r="G174" s="22"/>
    </row>
    <row r="175" customFormat="false" ht="15" hidden="false" customHeight="false" outlineLevel="0" collapsed="false">
      <c r="B175" s="21"/>
      <c r="C175" s="22"/>
      <c r="D175" s="23"/>
      <c r="E175" s="19" t="str">
        <f aca="false">IF(OR($C175="",$D175=""),"",$D175*IFERROR(SUMIFS(Ученики!$D$5:$D$44,Ученики!$B$5:$B$44,$C175),0))</f>
        <v/>
      </c>
      <c r="F175" s="24"/>
      <c r="G175" s="22"/>
    </row>
    <row r="176" customFormat="false" ht="15" hidden="false" customHeight="false" outlineLevel="0" collapsed="false">
      <c r="B176" s="21"/>
      <c r="C176" s="22"/>
      <c r="D176" s="23"/>
      <c r="E176" s="19" t="str">
        <f aca="false">IF(OR($C176="",$D176=""),"",$D176*IFERROR(SUMIFS(Ученики!$D$5:$D$44,Ученики!$B$5:$B$44,$C176),0))</f>
        <v/>
      </c>
      <c r="F176" s="24"/>
      <c r="G176" s="22"/>
    </row>
    <row r="177" customFormat="false" ht="15" hidden="false" customHeight="false" outlineLevel="0" collapsed="false">
      <c r="B177" s="21"/>
      <c r="C177" s="22"/>
      <c r="D177" s="23"/>
      <c r="E177" s="19" t="str">
        <f aca="false">IF(OR($C177="",$D177=""),"",$D177*IFERROR(SUMIFS(Ученики!$D$5:$D$44,Ученики!$B$5:$B$44,$C177),0))</f>
        <v/>
      </c>
      <c r="F177" s="24"/>
      <c r="G177" s="22"/>
    </row>
    <row r="178" customFormat="false" ht="15" hidden="false" customHeight="false" outlineLevel="0" collapsed="false">
      <c r="B178" s="21"/>
      <c r="C178" s="22"/>
      <c r="D178" s="23"/>
      <c r="E178" s="19" t="str">
        <f aca="false">IF(OR($C178="",$D178=""),"",$D178*IFERROR(SUMIFS(Ученики!$D$5:$D$44,Ученики!$B$5:$B$44,$C178),0))</f>
        <v/>
      </c>
      <c r="F178" s="24"/>
      <c r="G178" s="22"/>
    </row>
    <row r="179" customFormat="false" ht="15" hidden="false" customHeight="false" outlineLevel="0" collapsed="false">
      <c r="B179" s="21"/>
      <c r="C179" s="22"/>
      <c r="D179" s="23"/>
      <c r="E179" s="19" t="str">
        <f aca="false">IF(OR($C179="",$D179=""),"",$D179*IFERROR(SUMIFS(Ученики!$D$5:$D$44,Ученики!$B$5:$B$44,$C179),0))</f>
        <v/>
      </c>
      <c r="F179" s="24"/>
      <c r="G179" s="22"/>
    </row>
    <row r="180" customFormat="false" ht="15" hidden="false" customHeight="false" outlineLevel="0" collapsed="false">
      <c r="B180" s="21"/>
      <c r="C180" s="22"/>
      <c r="D180" s="23"/>
      <c r="E180" s="19" t="str">
        <f aca="false">IF(OR($C180="",$D180=""),"",$D180*IFERROR(SUMIFS(Ученики!$D$5:$D$44,Ученики!$B$5:$B$44,$C180),0))</f>
        <v/>
      </c>
      <c r="F180" s="24"/>
      <c r="G180" s="22"/>
    </row>
    <row r="181" customFormat="false" ht="15" hidden="false" customHeight="false" outlineLevel="0" collapsed="false">
      <c r="B181" s="21"/>
      <c r="C181" s="22"/>
      <c r="D181" s="23"/>
      <c r="E181" s="19" t="str">
        <f aca="false">IF(OR($C181="",$D181=""),"",$D181*IFERROR(SUMIFS(Ученики!$D$5:$D$44,Ученики!$B$5:$B$44,$C181),0))</f>
        <v/>
      </c>
      <c r="F181" s="24"/>
      <c r="G181" s="22"/>
    </row>
    <row r="182" customFormat="false" ht="15" hidden="false" customHeight="false" outlineLevel="0" collapsed="false">
      <c r="B182" s="21"/>
      <c r="C182" s="22"/>
      <c r="D182" s="23"/>
      <c r="E182" s="19" t="str">
        <f aca="false">IF(OR($C182="",$D182=""),"",$D182*IFERROR(SUMIFS(Ученики!$D$5:$D$44,Ученики!$B$5:$B$44,$C182),0))</f>
        <v/>
      </c>
      <c r="F182" s="24"/>
      <c r="G182" s="22"/>
    </row>
    <row r="183" customFormat="false" ht="15" hidden="false" customHeight="false" outlineLevel="0" collapsed="false">
      <c r="B183" s="21"/>
      <c r="C183" s="22"/>
      <c r="D183" s="23"/>
      <c r="E183" s="19" t="str">
        <f aca="false">IF(OR($C183="",$D183=""),"",$D183*IFERROR(SUMIFS(Ученики!$D$5:$D$44,Ученики!$B$5:$B$44,$C183),0))</f>
        <v/>
      </c>
      <c r="F183" s="24"/>
      <c r="G183" s="22"/>
    </row>
    <row r="184" customFormat="false" ht="15" hidden="false" customHeight="false" outlineLevel="0" collapsed="false">
      <c r="B184" s="21"/>
      <c r="C184" s="22"/>
      <c r="D184" s="23"/>
      <c r="E184" s="19" t="str">
        <f aca="false">IF(OR($C184="",$D184=""),"",$D184*IFERROR(SUMIFS(Ученики!$D$5:$D$44,Ученики!$B$5:$B$44,$C184),0))</f>
        <v/>
      </c>
      <c r="F184" s="24"/>
      <c r="G184" s="22"/>
    </row>
    <row r="185" customFormat="false" ht="15" hidden="false" customHeight="false" outlineLevel="0" collapsed="false">
      <c r="B185" s="21"/>
      <c r="C185" s="22"/>
      <c r="D185" s="23"/>
      <c r="E185" s="19" t="str">
        <f aca="false">IF(OR($C185="",$D185=""),"",$D185*IFERROR(SUMIFS(Ученики!$D$5:$D$44,Ученики!$B$5:$B$44,$C185),0))</f>
        <v/>
      </c>
      <c r="F185" s="24"/>
      <c r="G185" s="22"/>
    </row>
    <row r="186" customFormat="false" ht="15" hidden="false" customHeight="false" outlineLevel="0" collapsed="false">
      <c r="B186" s="21"/>
      <c r="C186" s="22"/>
      <c r="D186" s="23"/>
      <c r="E186" s="19" t="str">
        <f aca="false">IF(OR($C186="",$D186=""),"",$D186*IFERROR(SUMIFS(Ученики!$D$5:$D$44,Ученики!$B$5:$B$44,$C186),0))</f>
        <v/>
      </c>
      <c r="F186" s="24"/>
      <c r="G186" s="22"/>
    </row>
    <row r="187" customFormat="false" ht="15" hidden="false" customHeight="false" outlineLevel="0" collapsed="false">
      <c r="B187" s="21"/>
      <c r="C187" s="22"/>
      <c r="D187" s="23"/>
      <c r="E187" s="19" t="str">
        <f aca="false">IF(OR($C187="",$D187=""),"",$D187*IFERROR(SUMIFS(Ученики!$D$5:$D$44,Ученики!$B$5:$B$44,$C187),0))</f>
        <v/>
      </c>
      <c r="F187" s="24"/>
      <c r="G187" s="22"/>
    </row>
    <row r="188" customFormat="false" ht="15" hidden="false" customHeight="false" outlineLevel="0" collapsed="false">
      <c r="B188" s="21"/>
      <c r="C188" s="22"/>
      <c r="D188" s="23"/>
      <c r="E188" s="19" t="str">
        <f aca="false">IF(OR($C188="",$D188=""),"",$D188*IFERROR(SUMIFS(Ученики!$D$5:$D$44,Ученики!$B$5:$B$44,$C188),0))</f>
        <v/>
      </c>
      <c r="F188" s="24"/>
      <c r="G188" s="22"/>
    </row>
    <row r="189" customFormat="false" ht="15" hidden="false" customHeight="false" outlineLevel="0" collapsed="false">
      <c r="B189" s="21"/>
      <c r="C189" s="22"/>
      <c r="D189" s="23"/>
      <c r="E189" s="19" t="str">
        <f aca="false">IF(OR($C189="",$D189=""),"",$D189*IFERROR(SUMIFS(Ученики!$D$5:$D$44,Ученики!$B$5:$B$44,$C189),0))</f>
        <v/>
      </c>
      <c r="F189" s="24"/>
      <c r="G189" s="22"/>
    </row>
    <row r="190" customFormat="false" ht="15" hidden="false" customHeight="false" outlineLevel="0" collapsed="false">
      <c r="B190" s="21"/>
      <c r="C190" s="22"/>
      <c r="D190" s="23"/>
      <c r="E190" s="19" t="str">
        <f aca="false">IF(OR($C190="",$D190=""),"",$D190*IFERROR(SUMIFS(Ученики!$D$5:$D$44,Ученики!$B$5:$B$44,$C190),0))</f>
        <v/>
      </c>
      <c r="F190" s="24"/>
      <c r="G190" s="22"/>
    </row>
    <row r="191" customFormat="false" ht="15" hidden="false" customHeight="false" outlineLevel="0" collapsed="false">
      <c r="B191" s="21"/>
      <c r="C191" s="22"/>
      <c r="D191" s="23"/>
      <c r="E191" s="19" t="str">
        <f aca="false">IF(OR($C191="",$D191=""),"",$D191*IFERROR(SUMIFS(Ученики!$D$5:$D$44,Ученики!$B$5:$B$44,$C191),0))</f>
        <v/>
      </c>
      <c r="F191" s="24"/>
      <c r="G191" s="22"/>
    </row>
    <row r="192" customFormat="false" ht="15" hidden="false" customHeight="false" outlineLevel="0" collapsed="false">
      <c r="B192" s="21"/>
      <c r="C192" s="22"/>
      <c r="D192" s="23"/>
      <c r="E192" s="19" t="str">
        <f aca="false">IF(OR($C192="",$D192=""),"",$D192*IFERROR(SUMIFS(Ученики!$D$5:$D$44,Ученики!$B$5:$B$44,$C192),0))</f>
        <v/>
      </c>
      <c r="F192" s="24"/>
      <c r="G192" s="22"/>
    </row>
    <row r="193" customFormat="false" ht="15" hidden="false" customHeight="false" outlineLevel="0" collapsed="false">
      <c r="B193" s="21"/>
      <c r="C193" s="22"/>
      <c r="D193" s="23"/>
      <c r="E193" s="19" t="str">
        <f aca="false">IF(OR($C193="",$D193=""),"",$D193*IFERROR(SUMIFS(Ученики!$D$5:$D$44,Ученики!$B$5:$B$44,$C193),0))</f>
        <v/>
      </c>
      <c r="F193" s="24"/>
      <c r="G193" s="22"/>
    </row>
    <row r="194" customFormat="false" ht="15" hidden="false" customHeight="false" outlineLevel="0" collapsed="false">
      <c r="B194" s="21"/>
      <c r="C194" s="22"/>
      <c r="D194" s="23"/>
      <c r="E194" s="19" t="str">
        <f aca="false">IF(OR($C194="",$D194=""),"",$D194*IFERROR(SUMIFS(Ученики!$D$5:$D$44,Ученики!$B$5:$B$44,$C194),0))</f>
        <v/>
      </c>
      <c r="F194" s="24"/>
      <c r="G194" s="22"/>
    </row>
    <row r="195" customFormat="false" ht="15" hidden="false" customHeight="false" outlineLevel="0" collapsed="false">
      <c r="B195" s="21"/>
      <c r="C195" s="22"/>
      <c r="D195" s="23"/>
      <c r="E195" s="19" t="str">
        <f aca="false">IF(OR($C195="",$D195=""),"",$D195*IFERROR(SUMIFS(Ученики!$D$5:$D$44,Ученики!$B$5:$B$44,$C195),0))</f>
        <v/>
      </c>
      <c r="F195" s="24"/>
      <c r="G195" s="22"/>
    </row>
    <row r="196" customFormat="false" ht="15" hidden="false" customHeight="false" outlineLevel="0" collapsed="false">
      <c r="B196" s="21"/>
      <c r="C196" s="22"/>
      <c r="D196" s="23"/>
      <c r="E196" s="19" t="str">
        <f aca="false">IF(OR($C196="",$D196=""),"",$D196*IFERROR(SUMIFS(Ученики!$D$5:$D$44,Ученики!$B$5:$B$44,$C196),0))</f>
        <v/>
      </c>
      <c r="F196" s="24"/>
      <c r="G196" s="22"/>
    </row>
    <row r="197" customFormat="false" ht="15" hidden="false" customHeight="false" outlineLevel="0" collapsed="false">
      <c r="B197" s="21"/>
      <c r="C197" s="22"/>
      <c r="D197" s="23"/>
      <c r="E197" s="19" t="str">
        <f aca="false">IF(OR($C197="",$D197=""),"",$D197*IFERROR(SUMIFS(Ученики!$D$5:$D$44,Ученики!$B$5:$B$44,$C197),0))</f>
        <v/>
      </c>
      <c r="F197" s="24"/>
      <c r="G197" s="22"/>
    </row>
    <row r="198" customFormat="false" ht="15" hidden="false" customHeight="false" outlineLevel="0" collapsed="false">
      <c r="B198" s="21"/>
      <c r="C198" s="22"/>
      <c r="D198" s="23"/>
      <c r="E198" s="19" t="str">
        <f aca="false">IF(OR($C198="",$D198=""),"",$D198*IFERROR(SUMIFS(Ученики!$D$5:$D$44,Ученики!$B$5:$B$44,$C198),0))</f>
        <v/>
      </c>
      <c r="F198" s="24"/>
      <c r="G198" s="22"/>
    </row>
    <row r="199" customFormat="false" ht="15" hidden="false" customHeight="false" outlineLevel="0" collapsed="false">
      <c r="B199" s="21"/>
      <c r="C199" s="22"/>
      <c r="D199" s="23"/>
      <c r="E199" s="19" t="str">
        <f aca="false">IF(OR($C199="",$D199=""),"",$D199*IFERROR(SUMIFS(Ученики!$D$5:$D$44,Ученики!$B$5:$B$44,$C199),0))</f>
        <v/>
      </c>
      <c r="F199" s="24"/>
      <c r="G199" s="22"/>
    </row>
    <row r="200" customFormat="false" ht="15" hidden="false" customHeight="false" outlineLevel="0" collapsed="false">
      <c r="B200" s="21"/>
      <c r="C200" s="22"/>
      <c r="D200" s="23"/>
      <c r="E200" s="19" t="str">
        <f aca="false">IF(OR($C200="",$D200=""),"",$D200*IFERROR(SUMIFS(Ученики!$D$5:$D$44,Ученики!$B$5:$B$44,$C200),0))</f>
        <v/>
      </c>
      <c r="F200" s="24"/>
      <c r="G200" s="22"/>
    </row>
    <row r="201" customFormat="false" ht="15" hidden="false" customHeight="false" outlineLevel="0" collapsed="false">
      <c r="B201" s="21"/>
      <c r="C201" s="22"/>
      <c r="D201" s="23"/>
      <c r="E201" s="19" t="str">
        <f aca="false">IF(OR($C201="",$D201=""),"",$D201*IFERROR(SUMIFS(Ученики!$D$5:$D$44,Ученики!$B$5:$B$44,$C201),0))</f>
        <v/>
      </c>
      <c r="F201" s="24"/>
      <c r="G201" s="22"/>
    </row>
    <row r="202" customFormat="false" ht="15" hidden="false" customHeight="false" outlineLevel="0" collapsed="false">
      <c r="B202" s="21"/>
      <c r="C202" s="22"/>
      <c r="D202" s="23"/>
      <c r="E202" s="19" t="str">
        <f aca="false">IF(OR($C202="",$D202=""),"",$D202*IFERROR(SUMIFS(Ученики!$D$5:$D$44,Ученики!$B$5:$B$44,$C202),0))</f>
        <v/>
      </c>
      <c r="F202" s="24"/>
      <c r="G202" s="22"/>
    </row>
    <row r="203" customFormat="false" ht="15" hidden="false" customHeight="false" outlineLevel="0" collapsed="false">
      <c r="B203" s="21"/>
      <c r="C203" s="22"/>
      <c r="D203" s="23"/>
      <c r="E203" s="19" t="str">
        <f aca="false">IF(OR($C203="",$D203=""),"",$D203*IFERROR(SUMIFS(Ученики!$D$5:$D$44,Ученики!$B$5:$B$44,$C203),0))</f>
        <v/>
      </c>
      <c r="F203" s="24"/>
      <c r="G203" s="22"/>
    </row>
    <row r="204" customFormat="false" ht="15" hidden="false" customHeight="false" outlineLevel="0" collapsed="false">
      <c r="B204" s="21"/>
      <c r="C204" s="22"/>
      <c r="D204" s="23"/>
      <c r="E204" s="19" t="str">
        <f aca="false">IF(OR($C204="",$D204=""),"",$D204*IFERROR(SUMIFS(Ученики!$D$5:$D$44,Ученики!$B$5:$B$44,$C204),0))</f>
        <v/>
      </c>
      <c r="F204" s="24"/>
      <c r="G204" s="22"/>
    </row>
    <row r="206" customFormat="false" ht="15" hidden="false" customHeight="false" outlineLevel="0" collapsed="false">
      <c r="B206" s="10" t="s">
        <v>38</v>
      </c>
    </row>
  </sheetData>
  <dataValidations count="2">
    <dataValidation allowBlank="true" errorStyle="stop" operator="between" showDropDown="false" showErrorMessage="false" showInputMessage="false" sqref="C5:C204" type="list">
      <formula1>Ученики!$B$5:$B$44</formula1>
      <formula2>0</formula2>
    </dataValidation>
    <dataValidation allowBlank="true" errorStyle="stop" operator="between" showDropDown="false" showErrorMessage="false" showInputMessage="false" sqref="F5:F204" type="list">
      <formula1>"Да,Нет"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5" min="3" style="0" width="16"/>
  </cols>
  <sheetData>
    <row r="1" customFormat="false" ht="25.5" hidden="false" customHeight="true" outlineLevel="0" collapsed="false">
      <c r="B1" s="9" t="s">
        <v>39</v>
      </c>
    </row>
    <row r="3" customFormat="false" ht="15" hidden="false" customHeight="false" outlineLevel="0" collapsed="false">
      <c r="B3" s="25" t="s">
        <v>40</v>
      </c>
    </row>
    <row r="4" customFormat="false" ht="21.75" hidden="false" customHeight="true" outlineLevel="0" collapsed="false">
      <c r="B4" s="11" t="s">
        <v>31</v>
      </c>
      <c r="C4" s="11" t="s">
        <v>41</v>
      </c>
      <c r="D4" s="11" t="s">
        <v>34</v>
      </c>
      <c r="E4" s="11" t="s">
        <v>42</v>
      </c>
    </row>
    <row r="5" customFormat="false" ht="15" hidden="false" customHeight="false" outlineLevel="0" collapsed="false">
      <c r="B5" s="22" t="str">
        <f aca="false">IF(Ученики!$B5="","",Ученики!$B5)</f>
        <v>Иван Петров</v>
      </c>
      <c r="C5" s="19" t="n">
        <f aca="false">IF($B5="","",SUMIFS(Журнал!$E$5:$E$204,Журнал!$C$5:$C$204,$B5))</f>
        <v>1500</v>
      </c>
      <c r="D5" s="19" t="n">
        <f aca="false">IF($B5="","",SUMIFS(Журнал!$E$5:$E$204,Журнал!$C$5:$C$204,$B5,Журнал!$F$5:$F$204,"Да"))</f>
        <v>0</v>
      </c>
      <c r="E5" s="26" t="n">
        <f aca="false">IF($B5="","",$C5-$D5)</f>
        <v>1500</v>
      </c>
    </row>
    <row r="6" customFormat="false" ht="15" hidden="false" customHeight="false" outlineLevel="0" collapsed="false">
      <c r="B6" s="27" t="str">
        <f aca="false">IF(Ученики!$B6="","",Ученики!$B6)</f>
        <v/>
      </c>
      <c r="C6" s="28" t="str">
        <f aca="false">IF($B6="","",SUMIFS(Журнал!$E$5:$E$204,Журнал!$C$5:$C$204,$B6))</f>
        <v/>
      </c>
      <c r="D6" s="28" t="str">
        <f aca="false">IF($B6="","",SUMIFS(Журнал!$E$5:$E$204,Журнал!$C$5:$C$204,$B6,Журнал!$F$5:$F$204,"Да"))</f>
        <v/>
      </c>
      <c r="E6" s="29" t="str">
        <f aca="false">IF($B6="","",$C6-$D6)</f>
        <v/>
      </c>
    </row>
    <row r="7" customFormat="false" ht="15" hidden="false" customHeight="false" outlineLevel="0" collapsed="false">
      <c r="B7" s="22" t="str">
        <f aca="false">IF(Ученики!$B7="","",Ученики!$B7)</f>
        <v/>
      </c>
      <c r="C7" s="19" t="str">
        <f aca="false">IF($B7="","",SUMIFS(Журнал!$E$5:$E$204,Журнал!$C$5:$C$204,$B7))</f>
        <v/>
      </c>
      <c r="D7" s="19" t="str">
        <f aca="false">IF($B7="","",SUMIFS(Журнал!$E$5:$E$204,Журнал!$C$5:$C$204,$B7,Журнал!$F$5:$F$204,"Да"))</f>
        <v/>
      </c>
      <c r="E7" s="26" t="str">
        <f aca="false">IF($B7="","",$C7-$D7)</f>
        <v/>
      </c>
    </row>
    <row r="8" customFormat="false" ht="15" hidden="false" customHeight="false" outlineLevel="0" collapsed="false">
      <c r="B8" s="27" t="str">
        <f aca="false">IF(Ученики!$B8="","",Ученики!$B8)</f>
        <v/>
      </c>
      <c r="C8" s="28" t="str">
        <f aca="false">IF($B8="","",SUMIFS(Журнал!$E$5:$E$204,Журнал!$C$5:$C$204,$B8))</f>
        <v/>
      </c>
      <c r="D8" s="28" t="str">
        <f aca="false">IF($B8="","",SUMIFS(Журнал!$E$5:$E$204,Журнал!$C$5:$C$204,$B8,Журнал!$F$5:$F$204,"Да"))</f>
        <v/>
      </c>
      <c r="E8" s="29" t="str">
        <f aca="false">IF($B8="","",$C8-$D8)</f>
        <v/>
      </c>
    </row>
    <row r="9" customFormat="false" ht="15" hidden="false" customHeight="false" outlineLevel="0" collapsed="false">
      <c r="B9" s="22" t="str">
        <f aca="false">IF(Ученики!$B9="","",Ученики!$B9)</f>
        <v/>
      </c>
      <c r="C9" s="19" t="str">
        <f aca="false">IF($B9="","",SUMIFS(Журнал!$E$5:$E$204,Журнал!$C$5:$C$204,$B9))</f>
        <v/>
      </c>
      <c r="D9" s="19" t="str">
        <f aca="false">IF($B9="","",SUMIFS(Журнал!$E$5:$E$204,Журнал!$C$5:$C$204,$B9,Журнал!$F$5:$F$204,"Да"))</f>
        <v/>
      </c>
      <c r="E9" s="26" t="str">
        <f aca="false">IF($B9="","",$C9-$D9)</f>
        <v/>
      </c>
    </row>
    <row r="10" customFormat="false" ht="15" hidden="false" customHeight="false" outlineLevel="0" collapsed="false">
      <c r="B10" s="27" t="str">
        <f aca="false">IF(Ученики!$B10="","",Ученики!$B10)</f>
        <v/>
      </c>
      <c r="C10" s="28" t="str">
        <f aca="false">IF($B10="","",SUMIFS(Журнал!$E$5:$E$204,Журнал!$C$5:$C$204,$B10))</f>
        <v/>
      </c>
      <c r="D10" s="28" t="str">
        <f aca="false">IF($B10="","",SUMIFS(Журнал!$E$5:$E$204,Журнал!$C$5:$C$204,$B10,Журнал!$F$5:$F$204,"Да"))</f>
        <v/>
      </c>
      <c r="E10" s="29" t="str">
        <f aca="false">IF($B10="","",$C10-$D10)</f>
        <v/>
      </c>
    </row>
    <row r="11" customFormat="false" ht="15" hidden="false" customHeight="false" outlineLevel="0" collapsed="false">
      <c r="B11" s="22" t="str">
        <f aca="false">IF(Ученики!$B11="","",Ученики!$B11)</f>
        <v/>
      </c>
      <c r="C11" s="19" t="str">
        <f aca="false">IF($B11="","",SUMIFS(Журнал!$E$5:$E$204,Журнал!$C$5:$C$204,$B11))</f>
        <v/>
      </c>
      <c r="D11" s="19" t="str">
        <f aca="false">IF($B11="","",SUMIFS(Журнал!$E$5:$E$204,Журнал!$C$5:$C$204,$B11,Журнал!$F$5:$F$204,"Да"))</f>
        <v/>
      </c>
      <c r="E11" s="26" t="str">
        <f aca="false">IF($B11="","",$C11-$D11)</f>
        <v/>
      </c>
    </row>
    <row r="12" customFormat="false" ht="15" hidden="false" customHeight="false" outlineLevel="0" collapsed="false">
      <c r="B12" s="27" t="str">
        <f aca="false">IF(Ученики!$B12="","",Ученики!$B12)</f>
        <v/>
      </c>
      <c r="C12" s="28" t="str">
        <f aca="false">IF($B12="","",SUMIFS(Журнал!$E$5:$E$204,Журнал!$C$5:$C$204,$B12))</f>
        <v/>
      </c>
      <c r="D12" s="28" t="str">
        <f aca="false">IF($B12="","",SUMIFS(Журнал!$E$5:$E$204,Журнал!$C$5:$C$204,$B12,Журнал!$F$5:$F$204,"Да"))</f>
        <v/>
      </c>
      <c r="E12" s="29" t="str">
        <f aca="false">IF($B12="","",$C12-$D12)</f>
        <v/>
      </c>
    </row>
    <row r="13" customFormat="false" ht="15" hidden="false" customHeight="false" outlineLevel="0" collapsed="false">
      <c r="B13" s="22" t="str">
        <f aca="false">IF(Ученики!$B13="","",Ученики!$B13)</f>
        <v/>
      </c>
      <c r="C13" s="19" t="str">
        <f aca="false">IF($B13="","",SUMIFS(Журнал!$E$5:$E$204,Журнал!$C$5:$C$204,$B13))</f>
        <v/>
      </c>
      <c r="D13" s="19" t="str">
        <f aca="false">IF($B13="","",SUMIFS(Журнал!$E$5:$E$204,Журнал!$C$5:$C$204,$B13,Журнал!$F$5:$F$204,"Да"))</f>
        <v/>
      </c>
      <c r="E13" s="26" t="str">
        <f aca="false">IF($B13="","",$C13-$D13)</f>
        <v/>
      </c>
    </row>
    <row r="14" customFormat="false" ht="15" hidden="false" customHeight="false" outlineLevel="0" collapsed="false">
      <c r="B14" s="27" t="str">
        <f aca="false">IF(Ученики!$B14="","",Ученики!$B14)</f>
        <v/>
      </c>
      <c r="C14" s="28" t="str">
        <f aca="false">IF($B14="","",SUMIFS(Журнал!$E$5:$E$204,Журнал!$C$5:$C$204,$B14))</f>
        <v/>
      </c>
      <c r="D14" s="28" t="str">
        <f aca="false">IF($B14="","",SUMIFS(Журнал!$E$5:$E$204,Журнал!$C$5:$C$204,$B14,Журнал!$F$5:$F$204,"Да"))</f>
        <v/>
      </c>
      <c r="E14" s="29" t="str">
        <f aca="false">IF($B14="","",$C14-$D14)</f>
        <v/>
      </c>
    </row>
    <row r="15" customFormat="false" ht="15" hidden="false" customHeight="false" outlineLevel="0" collapsed="false">
      <c r="B15" s="22" t="str">
        <f aca="false">IF(Ученики!$B15="","",Ученики!$B15)</f>
        <v/>
      </c>
      <c r="C15" s="19" t="str">
        <f aca="false">IF($B15="","",SUMIFS(Журнал!$E$5:$E$204,Журнал!$C$5:$C$204,$B15))</f>
        <v/>
      </c>
      <c r="D15" s="19" t="str">
        <f aca="false">IF($B15="","",SUMIFS(Журнал!$E$5:$E$204,Журнал!$C$5:$C$204,$B15,Журнал!$F$5:$F$204,"Да"))</f>
        <v/>
      </c>
      <c r="E15" s="26" t="str">
        <f aca="false">IF($B15="","",$C15-$D15)</f>
        <v/>
      </c>
    </row>
    <row r="16" customFormat="false" ht="15" hidden="false" customHeight="false" outlineLevel="0" collapsed="false">
      <c r="B16" s="27" t="str">
        <f aca="false">IF(Ученики!$B16="","",Ученики!$B16)</f>
        <v/>
      </c>
      <c r="C16" s="28" t="str">
        <f aca="false">IF($B16="","",SUMIFS(Журнал!$E$5:$E$204,Журнал!$C$5:$C$204,$B16))</f>
        <v/>
      </c>
      <c r="D16" s="28" t="str">
        <f aca="false">IF($B16="","",SUMIFS(Журнал!$E$5:$E$204,Журнал!$C$5:$C$204,$B16,Журнал!$F$5:$F$204,"Да"))</f>
        <v/>
      </c>
      <c r="E16" s="29" t="str">
        <f aca="false">IF($B16="","",$C16-$D16)</f>
        <v/>
      </c>
    </row>
    <row r="17" customFormat="false" ht="15" hidden="false" customHeight="false" outlineLevel="0" collapsed="false">
      <c r="B17" s="22" t="str">
        <f aca="false">IF(Ученики!$B17="","",Ученики!$B17)</f>
        <v/>
      </c>
      <c r="C17" s="19" t="str">
        <f aca="false">IF($B17="","",SUMIFS(Журнал!$E$5:$E$204,Журнал!$C$5:$C$204,$B17))</f>
        <v/>
      </c>
      <c r="D17" s="19" t="str">
        <f aca="false">IF($B17="","",SUMIFS(Журнал!$E$5:$E$204,Журнал!$C$5:$C$204,$B17,Журнал!$F$5:$F$204,"Да"))</f>
        <v/>
      </c>
      <c r="E17" s="26" t="str">
        <f aca="false">IF($B17="","",$C17-$D17)</f>
        <v/>
      </c>
    </row>
    <row r="18" customFormat="false" ht="15" hidden="false" customHeight="false" outlineLevel="0" collapsed="false">
      <c r="B18" s="27" t="str">
        <f aca="false">IF(Ученики!$B18="","",Ученики!$B18)</f>
        <v/>
      </c>
      <c r="C18" s="28" t="str">
        <f aca="false">IF($B18="","",SUMIFS(Журнал!$E$5:$E$204,Журнал!$C$5:$C$204,$B18))</f>
        <v/>
      </c>
      <c r="D18" s="28" t="str">
        <f aca="false">IF($B18="","",SUMIFS(Журнал!$E$5:$E$204,Журнал!$C$5:$C$204,$B18,Журнал!$F$5:$F$204,"Да"))</f>
        <v/>
      </c>
      <c r="E18" s="29" t="str">
        <f aca="false">IF($B18="","",$C18-$D18)</f>
        <v/>
      </c>
    </row>
    <row r="19" customFormat="false" ht="15" hidden="false" customHeight="false" outlineLevel="0" collapsed="false">
      <c r="B19" s="22" t="str">
        <f aca="false">IF(Ученики!$B19="","",Ученики!$B19)</f>
        <v/>
      </c>
      <c r="C19" s="19" t="str">
        <f aca="false">IF($B19="","",SUMIFS(Журнал!$E$5:$E$204,Журнал!$C$5:$C$204,$B19))</f>
        <v/>
      </c>
      <c r="D19" s="19" t="str">
        <f aca="false">IF($B19="","",SUMIFS(Журнал!$E$5:$E$204,Журнал!$C$5:$C$204,$B19,Журнал!$F$5:$F$204,"Да"))</f>
        <v/>
      </c>
      <c r="E19" s="26" t="str">
        <f aca="false">IF($B19="","",$C19-$D19)</f>
        <v/>
      </c>
    </row>
    <row r="20" customFormat="false" ht="15" hidden="false" customHeight="false" outlineLevel="0" collapsed="false">
      <c r="B20" s="27" t="str">
        <f aca="false">IF(Ученики!$B20="","",Ученики!$B20)</f>
        <v/>
      </c>
      <c r="C20" s="28" t="str">
        <f aca="false">IF($B20="","",SUMIFS(Журнал!$E$5:$E$204,Журнал!$C$5:$C$204,$B20))</f>
        <v/>
      </c>
      <c r="D20" s="28" t="str">
        <f aca="false">IF($B20="","",SUMIFS(Журнал!$E$5:$E$204,Журнал!$C$5:$C$204,$B20,Журнал!$F$5:$F$204,"Да"))</f>
        <v/>
      </c>
      <c r="E20" s="29" t="str">
        <f aca="false">IF($B20="","",$C20-$D20)</f>
        <v/>
      </c>
    </row>
    <row r="21" customFormat="false" ht="15" hidden="false" customHeight="false" outlineLevel="0" collapsed="false">
      <c r="B21" s="22" t="str">
        <f aca="false">IF(Ученики!$B21="","",Ученики!$B21)</f>
        <v/>
      </c>
      <c r="C21" s="19" t="str">
        <f aca="false">IF($B21="","",SUMIFS(Журнал!$E$5:$E$204,Журнал!$C$5:$C$204,$B21))</f>
        <v/>
      </c>
      <c r="D21" s="19" t="str">
        <f aca="false">IF($B21="","",SUMIFS(Журнал!$E$5:$E$204,Журнал!$C$5:$C$204,$B21,Журнал!$F$5:$F$204,"Да"))</f>
        <v/>
      </c>
      <c r="E21" s="26" t="str">
        <f aca="false">IF($B21="","",$C21-$D21)</f>
        <v/>
      </c>
    </row>
    <row r="22" customFormat="false" ht="15" hidden="false" customHeight="false" outlineLevel="0" collapsed="false">
      <c r="B22" s="27" t="str">
        <f aca="false">IF(Ученики!$B22="","",Ученики!$B22)</f>
        <v/>
      </c>
      <c r="C22" s="28" t="str">
        <f aca="false">IF($B22="","",SUMIFS(Журнал!$E$5:$E$204,Журнал!$C$5:$C$204,$B22))</f>
        <v/>
      </c>
      <c r="D22" s="28" t="str">
        <f aca="false">IF($B22="","",SUMIFS(Журнал!$E$5:$E$204,Журнал!$C$5:$C$204,$B22,Журнал!$F$5:$F$204,"Да"))</f>
        <v/>
      </c>
      <c r="E22" s="29" t="str">
        <f aca="false">IF($B22="","",$C22-$D22)</f>
        <v/>
      </c>
    </row>
    <row r="23" customFormat="false" ht="15" hidden="false" customHeight="false" outlineLevel="0" collapsed="false">
      <c r="B23" s="22" t="str">
        <f aca="false">IF(Ученики!$B23="","",Ученики!$B23)</f>
        <v/>
      </c>
      <c r="C23" s="19" t="str">
        <f aca="false">IF($B23="","",SUMIFS(Журнал!$E$5:$E$204,Журнал!$C$5:$C$204,$B23))</f>
        <v/>
      </c>
      <c r="D23" s="19" t="str">
        <f aca="false">IF($B23="","",SUMIFS(Журнал!$E$5:$E$204,Журнал!$C$5:$C$204,$B23,Журнал!$F$5:$F$204,"Да"))</f>
        <v/>
      </c>
      <c r="E23" s="26" t="str">
        <f aca="false">IF($B23="","",$C23-$D23)</f>
        <v/>
      </c>
    </row>
    <row r="24" customFormat="false" ht="15" hidden="false" customHeight="false" outlineLevel="0" collapsed="false">
      <c r="B24" s="27" t="str">
        <f aca="false">IF(Ученики!$B24="","",Ученики!$B24)</f>
        <v/>
      </c>
      <c r="C24" s="28" t="str">
        <f aca="false">IF($B24="","",SUMIFS(Журнал!$E$5:$E$204,Журнал!$C$5:$C$204,$B24))</f>
        <v/>
      </c>
      <c r="D24" s="28" t="str">
        <f aca="false">IF($B24="","",SUMIFS(Журнал!$E$5:$E$204,Журнал!$C$5:$C$204,$B24,Журнал!$F$5:$F$204,"Да"))</f>
        <v/>
      </c>
      <c r="E24" s="29" t="str">
        <f aca="false">IF($B24="","",$C24-$D24)</f>
        <v/>
      </c>
    </row>
    <row r="25" customFormat="false" ht="15" hidden="false" customHeight="false" outlineLevel="0" collapsed="false">
      <c r="B25" s="22" t="str">
        <f aca="false">IF(Ученики!$B25="","",Ученики!$B25)</f>
        <v/>
      </c>
      <c r="C25" s="19" t="str">
        <f aca="false">IF($B25="","",SUMIFS(Журнал!$E$5:$E$204,Журнал!$C$5:$C$204,$B25))</f>
        <v/>
      </c>
      <c r="D25" s="19" t="str">
        <f aca="false">IF($B25="","",SUMIFS(Журнал!$E$5:$E$204,Журнал!$C$5:$C$204,$B25,Журнал!$F$5:$F$204,"Да"))</f>
        <v/>
      </c>
      <c r="E25" s="26" t="str">
        <f aca="false">IF($B25="","",$C25-$D25)</f>
        <v/>
      </c>
    </row>
    <row r="26" customFormat="false" ht="15" hidden="false" customHeight="false" outlineLevel="0" collapsed="false">
      <c r="B26" s="27" t="str">
        <f aca="false">IF(Ученики!$B26="","",Ученики!$B26)</f>
        <v/>
      </c>
      <c r="C26" s="28" t="str">
        <f aca="false">IF($B26="","",SUMIFS(Журнал!$E$5:$E$204,Журнал!$C$5:$C$204,$B26))</f>
        <v/>
      </c>
      <c r="D26" s="28" t="str">
        <f aca="false">IF($B26="","",SUMIFS(Журнал!$E$5:$E$204,Журнал!$C$5:$C$204,$B26,Журнал!$F$5:$F$204,"Да"))</f>
        <v/>
      </c>
      <c r="E26" s="29" t="str">
        <f aca="false">IF($B26="","",$C26-$D26)</f>
        <v/>
      </c>
    </row>
    <row r="27" customFormat="false" ht="15" hidden="false" customHeight="false" outlineLevel="0" collapsed="false">
      <c r="B27" s="22" t="str">
        <f aca="false">IF(Ученики!$B27="","",Ученики!$B27)</f>
        <v/>
      </c>
      <c r="C27" s="19" t="str">
        <f aca="false">IF($B27="","",SUMIFS(Журнал!$E$5:$E$204,Журнал!$C$5:$C$204,$B27))</f>
        <v/>
      </c>
      <c r="D27" s="19" t="str">
        <f aca="false">IF($B27="","",SUMIFS(Журнал!$E$5:$E$204,Журнал!$C$5:$C$204,$B27,Журнал!$F$5:$F$204,"Да"))</f>
        <v/>
      </c>
      <c r="E27" s="26" t="str">
        <f aca="false">IF($B27="","",$C27-$D27)</f>
        <v/>
      </c>
    </row>
    <row r="28" customFormat="false" ht="15" hidden="false" customHeight="false" outlineLevel="0" collapsed="false">
      <c r="B28" s="27" t="str">
        <f aca="false">IF(Ученики!$B28="","",Ученики!$B28)</f>
        <v/>
      </c>
      <c r="C28" s="28" t="str">
        <f aca="false">IF($B28="","",SUMIFS(Журнал!$E$5:$E$204,Журнал!$C$5:$C$204,$B28))</f>
        <v/>
      </c>
      <c r="D28" s="28" t="str">
        <f aca="false">IF($B28="","",SUMIFS(Журнал!$E$5:$E$204,Журнал!$C$5:$C$204,$B28,Журнал!$F$5:$F$204,"Да"))</f>
        <v/>
      </c>
      <c r="E28" s="29" t="str">
        <f aca="false">IF($B28="","",$C28-$D28)</f>
        <v/>
      </c>
    </row>
    <row r="29" customFormat="false" ht="15" hidden="false" customHeight="false" outlineLevel="0" collapsed="false">
      <c r="B29" s="22" t="str">
        <f aca="false">IF(Ученики!$B29="","",Ученики!$B29)</f>
        <v/>
      </c>
      <c r="C29" s="19" t="str">
        <f aca="false">IF($B29="","",SUMIFS(Журнал!$E$5:$E$204,Журнал!$C$5:$C$204,$B29))</f>
        <v/>
      </c>
      <c r="D29" s="19" t="str">
        <f aca="false">IF($B29="","",SUMIFS(Журнал!$E$5:$E$204,Журнал!$C$5:$C$204,$B29,Журнал!$F$5:$F$204,"Да"))</f>
        <v/>
      </c>
      <c r="E29" s="26" t="str">
        <f aca="false">IF($B29="","",$C29-$D29)</f>
        <v/>
      </c>
    </row>
    <row r="30" customFormat="false" ht="15" hidden="false" customHeight="false" outlineLevel="0" collapsed="false">
      <c r="B30" s="27" t="str">
        <f aca="false">IF(Ученики!$B30="","",Ученики!$B30)</f>
        <v/>
      </c>
      <c r="C30" s="28" t="str">
        <f aca="false">IF($B30="","",SUMIFS(Журнал!$E$5:$E$204,Журнал!$C$5:$C$204,$B30))</f>
        <v/>
      </c>
      <c r="D30" s="28" t="str">
        <f aca="false">IF($B30="","",SUMIFS(Журнал!$E$5:$E$204,Журнал!$C$5:$C$204,$B30,Журнал!$F$5:$F$204,"Да"))</f>
        <v/>
      </c>
      <c r="E30" s="29" t="str">
        <f aca="false">IF($B30="","",$C30-$D30)</f>
        <v/>
      </c>
    </row>
    <row r="31" customFormat="false" ht="15" hidden="false" customHeight="false" outlineLevel="0" collapsed="false">
      <c r="B31" s="22" t="str">
        <f aca="false">IF(Ученики!$B31="","",Ученики!$B31)</f>
        <v/>
      </c>
      <c r="C31" s="19" t="str">
        <f aca="false">IF($B31="","",SUMIFS(Журнал!$E$5:$E$204,Журнал!$C$5:$C$204,$B31))</f>
        <v/>
      </c>
      <c r="D31" s="19" t="str">
        <f aca="false">IF($B31="","",SUMIFS(Журнал!$E$5:$E$204,Журнал!$C$5:$C$204,$B31,Журнал!$F$5:$F$204,"Да"))</f>
        <v/>
      </c>
      <c r="E31" s="26" t="str">
        <f aca="false">IF($B31="","",$C31-$D31)</f>
        <v/>
      </c>
    </row>
    <row r="32" customFormat="false" ht="15" hidden="false" customHeight="false" outlineLevel="0" collapsed="false">
      <c r="B32" s="27" t="str">
        <f aca="false">IF(Ученики!$B32="","",Ученики!$B32)</f>
        <v/>
      </c>
      <c r="C32" s="28" t="str">
        <f aca="false">IF($B32="","",SUMIFS(Журнал!$E$5:$E$204,Журнал!$C$5:$C$204,$B32))</f>
        <v/>
      </c>
      <c r="D32" s="28" t="str">
        <f aca="false">IF($B32="","",SUMIFS(Журнал!$E$5:$E$204,Журнал!$C$5:$C$204,$B32,Журнал!$F$5:$F$204,"Да"))</f>
        <v/>
      </c>
      <c r="E32" s="29" t="str">
        <f aca="false">IF($B32="","",$C32-$D32)</f>
        <v/>
      </c>
    </row>
    <row r="33" customFormat="false" ht="15" hidden="false" customHeight="false" outlineLevel="0" collapsed="false">
      <c r="B33" s="22" t="str">
        <f aca="false">IF(Ученики!$B33="","",Ученики!$B33)</f>
        <v/>
      </c>
      <c r="C33" s="19" t="str">
        <f aca="false">IF($B33="","",SUMIFS(Журнал!$E$5:$E$204,Журнал!$C$5:$C$204,$B33))</f>
        <v/>
      </c>
      <c r="D33" s="19" t="str">
        <f aca="false">IF($B33="","",SUMIFS(Журнал!$E$5:$E$204,Журнал!$C$5:$C$204,$B33,Журнал!$F$5:$F$204,"Да"))</f>
        <v/>
      </c>
      <c r="E33" s="26" t="str">
        <f aca="false">IF($B33="","",$C33-$D33)</f>
        <v/>
      </c>
    </row>
    <row r="34" customFormat="false" ht="15" hidden="false" customHeight="false" outlineLevel="0" collapsed="false">
      <c r="B34" s="27" t="str">
        <f aca="false">IF(Ученики!$B34="","",Ученики!$B34)</f>
        <v/>
      </c>
      <c r="C34" s="28" t="str">
        <f aca="false">IF($B34="","",SUMIFS(Журнал!$E$5:$E$204,Журнал!$C$5:$C$204,$B34))</f>
        <v/>
      </c>
      <c r="D34" s="28" t="str">
        <f aca="false">IF($B34="","",SUMIFS(Журнал!$E$5:$E$204,Журнал!$C$5:$C$204,$B34,Журнал!$F$5:$F$204,"Да"))</f>
        <v/>
      </c>
      <c r="E34" s="29" t="str">
        <f aca="false">IF($B34="","",$C34-$D34)</f>
        <v/>
      </c>
    </row>
    <row r="35" customFormat="false" ht="15" hidden="false" customHeight="false" outlineLevel="0" collapsed="false">
      <c r="B35" s="22" t="str">
        <f aca="false">IF(Ученики!$B35="","",Ученики!$B35)</f>
        <v/>
      </c>
      <c r="C35" s="19" t="str">
        <f aca="false">IF($B35="","",SUMIFS(Журнал!$E$5:$E$204,Журнал!$C$5:$C$204,$B35))</f>
        <v/>
      </c>
      <c r="D35" s="19" t="str">
        <f aca="false">IF($B35="","",SUMIFS(Журнал!$E$5:$E$204,Журнал!$C$5:$C$204,$B35,Журнал!$F$5:$F$204,"Да"))</f>
        <v/>
      </c>
      <c r="E35" s="26" t="str">
        <f aca="false">IF($B35="","",$C35-$D35)</f>
        <v/>
      </c>
    </row>
    <row r="36" customFormat="false" ht="15" hidden="false" customHeight="false" outlineLevel="0" collapsed="false">
      <c r="B36" s="27" t="str">
        <f aca="false">IF(Ученики!$B36="","",Ученики!$B36)</f>
        <v/>
      </c>
      <c r="C36" s="28" t="str">
        <f aca="false">IF($B36="","",SUMIFS(Журнал!$E$5:$E$204,Журнал!$C$5:$C$204,$B36))</f>
        <v/>
      </c>
      <c r="D36" s="28" t="str">
        <f aca="false">IF($B36="","",SUMIFS(Журнал!$E$5:$E$204,Журнал!$C$5:$C$204,$B36,Журнал!$F$5:$F$204,"Да"))</f>
        <v/>
      </c>
      <c r="E36" s="29" t="str">
        <f aca="false">IF($B36="","",$C36-$D36)</f>
        <v/>
      </c>
    </row>
    <row r="37" customFormat="false" ht="15" hidden="false" customHeight="false" outlineLevel="0" collapsed="false">
      <c r="B37" s="22" t="str">
        <f aca="false">IF(Ученики!$B37="","",Ученики!$B37)</f>
        <v/>
      </c>
      <c r="C37" s="19" t="str">
        <f aca="false">IF($B37="","",SUMIFS(Журнал!$E$5:$E$204,Журнал!$C$5:$C$204,$B37))</f>
        <v/>
      </c>
      <c r="D37" s="19" t="str">
        <f aca="false">IF($B37="","",SUMIFS(Журнал!$E$5:$E$204,Журнал!$C$5:$C$204,$B37,Журнал!$F$5:$F$204,"Да"))</f>
        <v/>
      </c>
      <c r="E37" s="26" t="str">
        <f aca="false">IF($B37="","",$C37-$D37)</f>
        <v/>
      </c>
    </row>
    <row r="38" customFormat="false" ht="15" hidden="false" customHeight="false" outlineLevel="0" collapsed="false">
      <c r="B38" s="27" t="str">
        <f aca="false">IF(Ученики!$B38="","",Ученики!$B38)</f>
        <v/>
      </c>
      <c r="C38" s="28" t="str">
        <f aca="false">IF($B38="","",SUMIFS(Журнал!$E$5:$E$204,Журнал!$C$5:$C$204,$B38))</f>
        <v/>
      </c>
      <c r="D38" s="28" t="str">
        <f aca="false">IF($B38="","",SUMIFS(Журнал!$E$5:$E$204,Журнал!$C$5:$C$204,$B38,Журнал!$F$5:$F$204,"Да"))</f>
        <v/>
      </c>
      <c r="E38" s="29" t="str">
        <f aca="false">IF($B38="","",$C38-$D38)</f>
        <v/>
      </c>
    </row>
    <row r="39" customFormat="false" ht="15" hidden="false" customHeight="false" outlineLevel="0" collapsed="false">
      <c r="B39" s="22" t="str">
        <f aca="false">IF(Ученики!$B39="","",Ученики!$B39)</f>
        <v/>
      </c>
      <c r="C39" s="19" t="str">
        <f aca="false">IF($B39="","",SUMIFS(Журнал!$E$5:$E$204,Журнал!$C$5:$C$204,$B39))</f>
        <v/>
      </c>
      <c r="D39" s="19" t="str">
        <f aca="false">IF($B39="","",SUMIFS(Журнал!$E$5:$E$204,Журнал!$C$5:$C$204,$B39,Журнал!$F$5:$F$204,"Да"))</f>
        <v/>
      </c>
      <c r="E39" s="26" t="str">
        <f aca="false">IF($B39="","",$C39-$D39)</f>
        <v/>
      </c>
    </row>
    <row r="40" customFormat="false" ht="15" hidden="false" customHeight="false" outlineLevel="0" collapsed="false">
      <c r="B40" s="27" t="str">
        <f aca="false">IF(Ученики!$B40="","",Ученики!$B40)</f>
        <v/>
      </c>
      <c r="C40" s="28" t="str">
        <f aca="false">IF($B40="","",SUMIFS(Журнал!$E$5:$E$204,Журнал!$C$5:$C$204,$B40))</f>
        <v/>
      </c>
      <c r="D40" s="28" t="str">
        <f aca="false">IF($B40="","",SUMIFS(Журнал!$E$5:$E$204,Журнал!$C$5:$C$204,$B40,Журнал!$F$5:$F$204,"Да"))</f>
        <v/>
      </c>
      <c r="E40" s="29" t="str">
        <f aca="false">IF($B40="","",$C40-$D40)</f>
        <v/>
      </c>
    </row>
    <row r="41" customFormat="false" ht="15" hidden="false" customHeight="false" outlineLevel="0" collapsed="false">
      <c r="B41" s="22" t="str">
        <f aca="false">IF(Ученики!$B41="","",Ученики!$B41)</f>
        <v/>
      </c>
      <c r="C41" s="19" t="str">
        <f aca="false">IF($B41="","",SUMIFS(Журнал!$E$5:$E$204,Журнал!$C$5:$C$204,$B41))</f>
        <v/>
      </c>
      <c r="D41" s="19" t="str">
        <f aca="false">IF($B41="","",SUMIFS(Журнал!$E$5:$E$204,Журнал!$C$5:$C$204,$B41,Журнал!$F$5:$F$204,"Да"))</f>
        <v/>
      </c>
      <c r="E41" s="26" t="str">
        <f aca="false">IF($B41="","",$C41-$D41)</f>
        <v/>
      </c>
    </row>
    <row r="42" customFormat="false" ht="15" hidden="false" customHeight="false" outlineLevel="0" collapsed="false">
      <c r="B42" s="27" t="str">
        <f aca="false">IF(Ученики!$B42="","",Ученики!$B42)</f>
        <v/>
      </c>
      <c r="C42" s="28" t="str">
        <f aca="false">IF($B42="","",SUMIFS(Журнал!$E$5:$E$204,Журнал!$C$5:$C$204,$B42))</f>
        <v/>
      </c>
      <c r="D42" s="28" t="str">
        <f aca="false">IF($B42="","",SUMIFS(Журнал!$E$5:$E$204,Журнал!$C$5:$C$204,$B42,Журнал!$F$5:$F$204,"Да"))</f>
        <v/>
      </c>
      <c r="E42" s="29" t="str">
        <f aca="false">IF($B42="","",$C42-$D42)</f>
        <v/>
      </c>
    </row>
    <row r="43" customFormat="false" ht="15" hidden="false" customHeight="false" outlineLevel="0" collapsed="false">
      <c r="B43" s="22" t="str">
        <f aca="false">IF(Ученики!$B43="","",Ученики!$B43)</f>
        <v/>
      </c>
      <c r="C43" s="19" t="str">
        <f aca="false">IF($B43="","",SUMIFS(Журнал!$E$5:$E$204,Журнал!$C$5:$C$204,$B43))</f>
        <v/>
      </c>
      <c r="D43" s="19" t="str">
        <f aca="false">IF($B43="","",SUMIFS(Журнал!$E$5:$E$204,Журнал!$C$5:$C$204,$B43,Журнал!$F$5:$F$204,"Да"))</f>
        <v/>
      </c>
      <c r="E43" s="26" t="str">
        <f aca="false">IF($B43="","",$C43-$D43)</f>
        <v/>
      </c>
    </row>
    <row r="44" customFormat="false" ht="15" hidden="false" customHeight="false" outlineLevel="0" collapsed="false">
      <c r="B44" s="27" t="str">
        <f aca="false">IF(Ученики!$B44="","",Ученики!$B44)</f>
        <v/>
      </c>
      <c r="C44" s="28" t="str">
        <f aca="false">IF($B44="","",SUMIFS(Журнал!$E$5:$E$204,Журнал!$C$5:$C$204,$B44))</f>
        <v/>
      </c>
      <c r="D44" s="28" t="str">
        <f aca="false">IF($B44="","",SUMIFS(Журнал!$E$5:$E$204,Журнал!$C$5:$C$204,$B44,Журнал!$F$5:$F$204,"Да"))</f>
        <v/>
      </c>
      <c r="E44" s="29" t="str">
        <f aca="false">IF($B44="","",$C44-$D44)</f>
        <v/>
      </c>
    </row>
    <row r="45" customFormat="false" ht="15" hidden="false" customHeight="false" outlineLevel="0" collapsed="false">
      <c r="B45" s="30" t="s">
        <v>43</v>
      </c>
      <c r="C45" s="31" t="n">
        <f aca="false">SUM(C5:C44)</f>
        <v>1500</v>
      </c>
      <c r="D45" s="31" t="n">
        <f aca="false">SUM(D5:D44)</f>
        <v>0</v>
      </c>
      <c r="E45" s="31" t="n">
        <f aca="false">SUM(E5:E44)</f>
        <v>1500</v>
      </c>
    </row>
    <row r="48" customFormat="false" ht="15" hidden="false" customHeight="false" outlineLevel="0" collapsed="false">
      <c r="B48" s="25" t="s">
        <v>44</v>
      </c>
    </row>
    <row r="49" customFormat="false" ht="21.75" hidden="false" customHeight="true" outlineLevel="0" collapsed="false">
      <c r="B49" s="32" t="s">
        <v>45</v>
      </c>
      <c r="C49" s="32" t="s">
        <v>41</v>
      </c>
      <c r="D49" s="32" t="s">
        <v>46</v>
      </c>
    </row>
    <row r="50" customFormat="false" ht="15" hidden="false" customHeight="false" outlineLevel="0" collapsed="false">
      <c r="B50" s="22" t="s">
        <v>47</v>
      </c>
      <c r="C50" s="19" t="n">
        <f aca="false">SUMIFS(Журнал!$E$5:$E$204,Журнал!$B$5:$B$204,"&gt;="&amp;DATE(2025,9,1),Журнал!$B$5:$B$204,"&lt;="&amp;EOMONTH(DATE(2025,9,1),0))</f>
        <v>1500</v>
      </c>
      <c r="D50" s="26" t="n">
        <f aca="false">SUMIFS(Журнал!$E$5:$E$204,Журнал!$B$5:$B$204,"&gt;="&amp;DATE(2025,9,1),Журнал!$B$5:$B$204,"&lt;="&amp;EOMONTH(DATE(2025,9,1),0),Журнал!$F$5:$F$204,"Да")</f>
        <v>0</v>
      </c>
    </row>
    <row r="51" customFormat="false" ht="15" hidden="false" customHeight="false" outlineLevel="0" collapsed="false">
      <c r="B51" s="27" t="s">
        <v>48</v>
      </c>
      <c r="C51" s="28" t="n">
        <f aca="false">SUMIFS(Журнал!$E$5:$E$204,Журнал!$B$5:$B$204,"&gt;="&amp;DATE(2025,10,1),Журнал!$B$5:$B$204,"&lt;="&amp;EOMONTH(DATE(2025,10,1),0))</f>
        <v>0</v>
      </c>
      <c r="D51" s="29" t="n">
        <f aca="false">SUMIFS(Журнал!$E$5:$E$204,Журнал!$B$5:$B$204,"&gt;="&amp;DATE(2025,10,1),Журнал!$B$5:$B$204,"&lt;="&amp;EOMONTH(DATE(2025,10,1),0),Журнал!$F$5:$F$204,"Да")</f>
        <v>0</v>
      </c>
    </row>
    <row r="52" customFormat="false" ht="15" hidden="false" customHeight="false" outlineLevel="0" collapsed="false">
      <c r="B52" s="22" t="s">
        <v>49</v>
      </c>
      <c r="C52" s="19" t="n">
        <f aca="false">SUMIFS(Журнал!$E$5:$E$204,Журнал!$B$5:$B$204,"&gt;="&amp;DATE(2025,11,1),Журнал!$B$5:$B$204,"&lt;="&amp;EOMONTH(DATE(2025,11,1),0))</f>
        <v>0</v>
      </c>
      <c r="D52" s="26" t="n">
        <f aca="false">SUMIFS(Журнал!$E$5:$E$204,Журнал!$B$5:$B$204,"&gt;="&amp;DATE(2025,11,1),Журнал!$B$5:$B$204,"&lt;="&amp;EOMONTH(DATE(2025,11,1),0),Журнал!$F$5:$F$204,"Да")</f>
        <v>0</v>
      </c>
    </row>
    <row r="53" customFormat="false" ht="15" hidden="false" customHeight="false" outlineLevel="0" collapsed="false">
      <c r="B53" s="27" t="s">
        <v>50</v>
      </c>
      <c r="C53" s="28" t="n">
        <f aca="false">SUMIFS(Журнал!$E$5:$E$204,Журнал!$B$5:$B$204,"&gt;="&amp;DATE(2025,12,1),Журнал!$B$5:$B$204,"&lt;="&amp;EOMONTH(DATE(2025,12,1),0))</f>
        <v>0</v>
      </c>
      <c r="D53" s="29" t="n">
        <f aca="false">SUMIFS(Журнал!$E$5:$E$204,Журнал!$B$5:$B$204,"&gt;="&amp;DATE(2025,12,1),Журнал!$B$5:$B$204,"&lt;="&amp;EOMONTH(DATE(2025,12,1),0),Журнал!$F$5:$F$204,"Да")</f>
        <v>0</v>
      </c>
    </row>
    <row r="54" customFormat="false" ht="15" hidden="false" customHeight="false" outlineLevel="0" collapsed="false">
      <c r="B54" s="22" t="s">
        <v>51</v>
      </c>
      <c r="C54" s="19" t="n">
        <f aca="false">SUMIFS(Журнал!$E$5:$E$204,Журнал!$B$5:$B$204,"&gt;="&amp;DATE(2026,1,1),Журнал!$B$5:$B$204,"&lt;="&amp;EOMONTH(DATE(2026,1,1),0))</f>
        <v>0</v>
      </c>
      <c r="D54" s="26" t="n">
        <f aca="false">SUMIFS(Журнал!$E$5:$E$204,Журнал!$B$5:$B$204,"&gt;="&amp;DATE(2026,1,1),Журнал!$B$5:$B$204,"&lt;="&amp;EOMONTH(DATE(2026,1,1),0),Журнал!$F$5:$F$204,"Да")</f>
        <v>0</v>
      </c>
    </row>
    <row r="55" customFormat="false" ht="15" hidden="false" customHeight="false" outlineLevel="0" collapsed="false">
      <c r="B55" s="27" t="s">
        <v>52</v>
      </c>
      <c r="C55" s="28" t="n">
        <f aca="false">SUMIFS(Журнал!$E$5:$E$204,Журнал!$B$5:$B$204,"&gt;="&amp;DATE(2026,2,1),Журнал!$B$5:$B$204,"&lt;="&amp;EOMONTH(DATE(2026,2,1),0))</f>
        <v>0</v>
      </c>
      <c r="D55" s="29" t="n">
        <f aca="false">SUMIFS(Журнал!$E$5:$E$204,Журнал!$B$5:$B$204,"&gt;="&amp;DATE(2026,2,1),Журнал!$B$5:$B$204,"&lt;="&amp;EOMONTH(DATE(2026,2,1),0),Журнал!$F$5:$F$204,"Да")</f>
        <v>0</v>
      </c>
    </row>
    <row r="56" customFormat="false" ht="15" hidden="false" customHeight="false" outlineLevel="0" collapsed="false">
      <c r="B56" s="22" t="s">
        <v>53</v>
      </c>
      <c r="C56" s="19" t="n">
        <f aca="false">SUMIFS(Журнал!$E$5:$E$204,Журнал!$B$5:$B$204,"&gt;="&amp;DATE(2026,3,1),Журнал!$B$5:$B$204,"&lt;="&amp;EOMONTH(DATE(2026,3,1),0))</f>
        <v>0</v>
      </c>
      <c r="D56" s="26" t="n">
        <f aca="false">SUMIFS(Журнал!$E$5:$E$204,Журнал!$B$5:$B$204,"&gt;="&amp;DATE(2026,3,1),Журнал!$B$5:$B$204,"&lt;="&amp;EOMONTH(DATE(2026,3,1),0),Журнал!$F$5:$F$204,"Да")</f>
        <v>0</v>
      </c>
    </row>
    <row r="57" customFormat="false" ht="15" hidden="false" customHeight="false" outlineLevel="0" collapsed="false">
      <c r="B57" s="27" t="s">
        <v>54</v>
      </c>
      <c r="C57" s="28" t="n">
        <f aca="false">SUMIFS(Журнал!$E$5:$E$204,Журнал!$B$5:$B$204,"&gt;="&amp;DATE(2026,4,1),Журнал!$B$5:$B$204,"&lt;="&amp;EOMONTH(DATE(2026,4,1),0))</f>
        <v>0</v>
      </c>
      <c r="D57" s="29" t="n">
        <f aca="false">SUMIFS(Журнал!$E$5:$E$204,Журнал!$B$5:$B$204,"&gt;="&amp;DATE(2026,4,1),Журнал!$B$5:$B$204,"&lt;="&amp;EOMONTH(DATE(2026,4,1),0),Журнал!$F$5:$F$204,"Да")</f>
        <v>0</v>
      </c>
    </row>
    <row r="58" customFormat="false" ht="15" hidden="false" customHeight="false" outlineLevel="0" collapsed="false">
      <c r="B58" s="22" t="s">
        <v>55</v>
      </c>
      <c r="C58" s="19" t="n">
        <f aca="false">SUMIFS(Журнал!$E$5:$E$204,Журнал!$B$5:$B$204,"&gt;="&amp;DATE(2026,5,1),Журнал!$B$5:$B$204,"&lt;="&amp;EOMONTH(DATE(2026,5,1),0))</f>
        <v>0</v>
      </c>
      <c r="D58" s="26" t="n">
        <f aca="false">SUMIFS(Журнал!$E$5:$E$204,Журнал!$B$5:$B$204,"&gt;="&amp;DATE(2026,5,1),Журнал!$B$5:$B$204,"&lt;="&amp;EOMONTH(DATE(2026,5,1),0),Журнал!$F$5:$F$204,"Да")</f>
        <v>0</v>
      </c>
    </row>
    <row r="59" customFormat="false" ht="15" hidden="false" customHeight="false" outlineLevel="0" collapsed="false">
      <c r="B59" s="27" t="s">
        <v>56</v>
      </c>
      <c r="C59" s="28" t="n">
        <f aca="false">SUMIFS(Журнал!$E$5:$E$204,Журнал!$B$5:$B$204,"&gt;="&amp;DATE(2026,6,1),Журнал!$B$5:$B$204,"&lt;="&amp;EOMONTH(DATE(2026,6,1),0))</f>
        <v>0</v>
      </c>
      <c r="D59" s="29" t="n">
        <f aca="false">SUMIFS(Журнал!$E$5:$E$204,Журнал!$B$5:$B$204,"&gt;="&amp;DATE(2026,6,1),Журнал!$B$5:$B$204,"&lt;="&amp;EOMONTH(DATE(2026,6,1),0),Журнал!$F$5:$F$204,"Да")</f>
        <v>0</v>
      </c>
    </row>
    <row r="61" customFormat="false" ht="15" hidden="false" customHeight="false" outlineLevel="0" collapsed="false">
      <c r="B61" s="10" t="s">
        <v>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2026-07-10T19:33:37Z</dcterms:created>
  <dc:creator>openpyxl</dc:creator>
  <dc:description/>
  <dc:language>en-US</dc:language>
  <cp:lastModifiedBy/>
  <dcterms:modified xsi:type="dcterms:W3CDTF">2026-07-10T19:33:37Z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